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worksheets/sheet14.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chartsheets/sheet10.xml" ContentType="application/vnd.openxmlformats-officedocument.spreadsheetml.chartsheet+xml"/>
  <Override PartName="/xl/drawings/drawing2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1790" firstSheet="5" activeTab="12"/>
  </bookViews>
  <sheets>
    <sheet name="Niederschlag-2015" sheetId="1" r:id="rId1"/>
    <sheet name="Temperatur-2015" sheetId="2" r:id="rId2"/>
    <sheet name="Luftfeuchtigkeit-2015" sheetId="3" r:id="rId3"/>
    <sheet name="Sonne 2015" sheetId="4" r:id="rId4"/>
    <sheet name="Sickerwasser1-2015" sheetId="5" r:id="rId5"/>
    <sheet name="Sickerwasser2-2015" sheetId="6" r:id="rId6"/>
    <sheet name="Sickerwasser3-2015" sheetId="7" r:id="rId7"/>
    <sheet name="Sicker-Nied Diagramm 3" sheetId="8" r:id="rId8"/>
    <sheet name="Sicker-Nied" sheetId="9" r:id="rId9"/>
    <sheet name="Tab Diagramm1 und 2" sheetId="10" r:id="rId10"/>
    <sheet name="Diagramm1" sheetId="11" r:id="rId11"/>
    <sheet name="Diagramm2" sheetId="12" r:id="rId12"/>
    <sheet name="Luftfeucht Tabelle" sheetId="13" r:id="rId13"/>
    <sheet name="Luftfeuchte Jahr" sheetId="14" r:id="rId14"/>
    <sheet name="Luftfeuchte Monat" sheetId="15" r:id="rId15"/>
    <sheet name="Sonnenschein Tabelle" sheetId="16" r:id="rId16"/>
    <sheet name="Sonne Monat" sheetId="17" r:id="rId17"/>
    <sheet name="Sonne Jahr" sheetId="18" r:id="rId18"/>
    <sheet name="Temp Tabelle" sheetId="19" r:id="rId19"/>
    <sheet name="Temperatur Monat" sheetId="20" r:id="rId20"/>
    <sheet name="Temperatur Jahr" sheetId="21" r:id="rId21"/>
    <sheet name="Tabelle Niederschlag" sheetId="22" r:id="rId22"/>
    <sheet name="Niederschlag Monat" sheetId="23" r:id="rId23"/>
    <sheet name="Niederschl. Jahr" sheetId="24" r:id="rId24"/>
    <sheet name="Tabelle1" sheetId="25" r:id="rId25"/>
  </sheets>
  <definedNames>
    <definedName name="_xlnm.Print_Area" localSheetId="2">'Luftfeuchtigkeit-2015'!$A$1:$M$49</definedName>
    <definedName name="_xlnm.Print_Area" localSheetId="0">'Niederschlag-2015'!$A$1:$M$46</definedName>
    <definedName name="_xlnm.Print_Area" localSheetId="4">'Sickerwasser1-2015'!$A$1:$M$48</definedName>
    <definedName name="_xlnm.Print_Area" localSheetId="5">'Sickerwasser2-2015'!$A$1:$M$47</definedName>
    <definedName name="_xlnm.Print_Area" localSheetId="6">'Sickerwasser3-2015'!$A$1:$M$49</definedName>
    <definedName name="_xlnm.Print_Area" localSheetId="3">'Sonne 2015'!$A$1:$M$48</definedName>
    <definedName name="_xlnm.Print_Area" localSheetId="1">'Temperatur-2015'!$A$1:$M$49</definedName>
  </definedNames>
  <calcPr fullCalcOnLoad="1"/>
</workbook>
</file>

<file path=xl/comments2.xml><?xml version="1.0" encoding="utf-8"?>
<comments xmlns="http://schemas.openxmlformats.org/spreadsheetml/2006/main">
  <authors>
    <author>Branden</author>
  </authors>
  <commentList>
    <comment ref="M12" authorId="0">
      <text>
        <r>
          <rPr>
            <b/>
            <sz val="9"/>
            <rFont val="Tahoma"/>
            <family val="2"/>
          </rPr>
          <t>Branden:</t>
        </r>
        <r>
          <rPr>
            <sz val="9"/>
            <rFont val="Tahoma"/>
            <family val="2"/>
          </rPr>
          <t xml:space="preserve">
</t>
        </r>
      </text>
    </comment>
  </commentList>
</comments>
</file>

<file path=xl/sharedStrings.xml><?xml version="1.0" encoding="utf-8"?>
<sst xmlns="http://schemas.openxmlformats.org/spreadsheetml/2006/main" count="400" uniqueCount="108">
  <si>
    <t>Niederschlag</t>
  </si>
  <si>
    <t>Lysimeteranlage St. Arnold</t>
  </si>
  <si>
    <t>Mittel der Monats- und Jahressummen</t>
  </si>
  <si>
    <t>(mm)</t>
  </si>
  <si>
    <t>Nov</t>
  </si>
  <si>
    <t xml:space="preserve">Dez </t>
  </si>
  <si>
    <t>Jan</t>
  </si>
  <si>
    <t>Feb</t>
  </si>
  <si>
    <t>Mrz</t>
  </si>
  <si>
    <t>Apr</t>
  </si>
  <si>
    <t>Mai</t>
  </si>
  <si>
    <t>Jun</t>
  </si>
  <si>
    <t>Jul</t>
  </si>
  <si>
    <t>Aug</t>
  </si>
  <si>
    <t>Sep</t>
  </si>
  <si>
    <t>Okt</t>
  </si>
  <si>
    <t>Wi</t>
  </si>
  <si>
    <t>So</t>
  </si>
  <si>
    <t>Jahr</t>
  </si>
  <si>
    <t>Lufttemperatur</t>
  </si>
  <si>
    <t xml:space="preserve"> Monats- und Jahresmittel</t>
  </si>
  <si>
    <t>[°C]</t>
  </si>
  <si>
    <t>Dez</t>
  </si>
  <si>
    <t>Sonnenscheindauer</t>
  </si>
  <si>
    <t xml:space="preserve"> Monats- und Jahressummen</t>
  </si>
  <si>
    <t>[h]</t>
  </si>
  <si>
    <t>n</t>
  </si>
  <si>
    <t>Luftfeuchtigkeit  (relative)</t>
  </si>
  <si>
    <t xml:space="preserve">Mittel der Monats-  und Jahresmittel </t>
  </si>
  <si>
    <t>(%)</t>
  </si>
  <si>
    <t>Sickerwasser Gras</t>
  </si>
  <si>
    <t>Sickerwasser Laubwald</t>
  </si>
  <si>
    <t>Mittel Niederschlag</t>
  </si>
  <si>
    <t>Mittel Gras</t>
  </si>
  <si>
    <t>Mittel Laubwald</t>
  </si>
  <si>
    <t xml:space="preserve">Gras </t>
  </si>
  <si>
    <t xml:space="preserve"> Laubwald </t>
  </si>
  <si>
    <t>Vergleich Niederschlag - Sickerwasser</t>
  </si>
  <si>
    <t>Abflußjahr</t>
  </si>
  <si>
    <t>Gras (S1)</t>
  </si>
  <si>
    <t xml:space="preserve"> Laubwald (S2)</t>
  </si>
  <si>
    <t>Summe 66-70</t>
  </si>
  <si>
    <t>Mittelwert</t>
  </si>
  <si>
    <t>Summe 71-75</t>
  </si>
  <si>
    <t>Summe 76-80</t>
  </si>
  <si>
    <t>Summe 81-85</t>
  </si>
  <si>
    <t>Summe 86-90</t>
  </si>
  <si>
    <t>Summe 91-95</t>
  </si>
  <si>
    <t>Summe 96-00</t>
  </si>
  <si>
    <t>ges. Summe</t>
  </si>
  <si>
    <t>ges. Mittelwert</t>
  </si>
  <si>
    <r>
      <t>N</t>
    </r>
    <r>
      <rPr>
        <b/>
        <sz val="6"/>
        <rFont val="Arial"/>
        <family val="2"/>
      </rPr>
      <t>0</t>
    </r>
  </si>
  <si>
    <t>Summe 01-05</t>
  </si>
  <si>
    <t>Tages- Monats und Jahreswerte</t>
  </si>
  <si>
    <t>7.30 - 7.30 Uhr</t>
  </si>
  <si>
    <t>Meßst. Nr. (alt) 3710711</t>
  </si>
  <si>
    <t>Meßst. Nr. (neu) 11005000</t>
  </si>
  <si>
    <t xml:space="preserve">Jun </t>
  </si>
  <si>
    <t xml:space="preserve">Aug </t>
  </si>
  <si>
    <t>Summe</t>
  </si>
  <si>
    <t xml:space="preserve">Jahressumme </t>
  </si>
  <si>
    <t>mm</t>
  </si>
  <si>
    <t>[°C ]</t>
  </si>
  <si>
    <t>Tages-, Monats- und Jahresmittel</t>
  </si>
  <si>
    <t>Mittel</t>
  </si>
  <si>
    <t>Jahresmittel:</t>
  </si>
  <si>
    <t>°C</t>
  </si>
  <si>
    <t xml:space="preserve"> </t>
  </si>
  <si>
    <t>Sickerwasser Pionierwald</t>
  </si>
  <si>
    <t xml:space="preserve">     </t>
  </si>
  <si>
    <t>Pionierwald (S3)</t>
  </si>
  <si>
    <t>Nadelwald(S3)</t>
  </si>
  <si>
    <t>h</t>
  </si>
  <si>
    <t>Summe 06-10</t>
  </si>
  <si>
    <t>Summe 11-15</t>
  </si>
  <si>
    <t>Sickerwasser Laubwald S2</t>
  </si>
  <si>
    <t>[ mm ]</t>
  </si>
  <si>
    <t>Tages- Monats und Jahressummen</t>
  </si>
  <si>
    <t>Jahressumme:</t>
  </si>
  <si>
    <t>Sickerwasser Grünland S1</t>
  </si>
  <si>
    <t>Sickerwasser Pionierwald S3</t>
  </si>
  <si>
    <t>Luftfeuchtigkeit</t>
  </si>
  <si>
    <t>[ h/d ]</t>
  </si>
  <si>
    <t>St. Arnold 1966 - 2014</t>
  </si>
  <si>
    <t>%</t>
  </si>
  <si>
    <t>[%]</t>
  </si>
  <si>
    <t>[mm]</t>
  </si>
  <si>
    <t>St. Arnold 2015</t>
  </si>
  <si>
    <t>Mittel 66/15</t>
  </si>
  <si>
    <t>Max 66/15</t>
  </si>
  <si>
    <t>Min 66/15</t>
  </si>
  <si>
    <t>Mittel 66-15</t>
  </si>
  <si>
    <t>Min 66-15</t>
  </si>
  <si>
    <t>Max 66-15</t>
  </si>
  <si>
    <t>Mittel 1966 - 2015</t>
  </si>
  <si>
    <t>1966 - 2015</t>
  </si>
  <si>
    <t>1965 - 2015</t>
  </si>
  <si>
    <t>Mittel 65/15</t>
  </si>
  <si>
    <t>Min 65/15</t>
  </si>
  <si>
    <t>Max 65/15</t>
  </si>
  <si>
    <t>Mittel 1965 - 2015</t>
  </si>
  <si>
    <t xml:space="preserve">                </t>
  </si>
  <si>
    <t xml:space="preserve">  </t>
  </si>
  <si>
    <t>Nadelwald/Pionierwald</t>
  </si>
  <si>
    <t>Mittel Nadelwald/Pionierwald</t>
  </si>
  <si>
    <t>Mittel 66 - 15</t>
  </si>
  <si>
    <t xml:space="preserve">   </t>
  </si>
  <si>
    <t xml:space="preserve"> 1966 - 2015</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</si>
</sst>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0"/>
    <numFmt numFmtId="178" formatCode="00.0"/>
    <numFmt numFmtId="179" formatCode="\."/>
    <numFmt numFmtId="180" formatCode=".0"/>
    <numFmt numFmtId="181" formatCode="0.000"/>
    <numFmt numFmtId="182" formatCode="0.0000"/>
    <numFmt numFmtId="183" formatCode="00.00"/>
    <numFmt numFmtId="184" formatCode="0.00000"/>
    <numFmt numFmtId="185" formatCode="0.0000000"/>
    <numFmt numFmtId="186" formatCode="0.000000"/>
    <numFmt numFmtId="187" formatCode="[$-407]dddd\,\ d\.\ mmmm\ yyyy"/>
    <numFmt numFmtId="188" formatCode="[$-407]mmmm\ yy;@"/>
    <numFmt numFmtId="189" formatCode="[$-407]mmm/\ yy;@"/>
    <numFmt numFmtId="190" formatCode="\'\1\9\'"/>
    <numFmt numFmtId="191" formatCode="&quot;19&quot;"/>
    <numFmt numFmtId="192" formatCode="&quot;19&quot;0"/>
    <numFmt numFmtId="193" formatCode="0.0."/>
    <numFmt numFmtId="194" formatCode="000"/>
    <numFmt numFmtId="195" formatCode="0."/>
    <numFmt numFmtId="196" formatCode="\A\p\r\.yyyy"/>
    <numFmt numFmtId="197" formatCode="mmm\ yyyy"/>
    <numFmt numFmtId="198" formatCode="#,##0.0\ &quot;DM&quot;;\-#,##0.0\ &quot;DM&quot;"/>
    <numFmt numFmtId="199" formatCode="#,##0.00\ &quot;DM&quot;"/>
    <numFmt numFmtId="200" formatCode="#,##0.0\ &quot;DM&quot;"/>
    <numFmt numFmtId="201" formatCode="#,##0\ &quot;DM&quot;"/>
    <numFmt numFmtId="202" formatCode="#,##0\ &quot;TL&quot;;\-#,##0\ &quot;TL&quot;"/>
    <numFmt numFmtId="203" formatCode="#,##0\ &quot;TL&quot;;[Red]\-#,##0\ &quot;TL&quot;"/>
    <numFmt numFmtId="204" formatCode="#,##0.00\ &quot;TL&quot;;\-#,##0.00\ &quot;TL&quot;"/>
    <numFmt numFmtId="205" formatCode="#,##0.00\ &quot;TL&quot;;[Red]\-#,##0.00\ &quot;TL&quot;"/>
    <numFmt numFmtId="206" formatCode="_-* #,##0\ &quot;TL&quot;_-;\-* #,##0\ &quot;TL&quot;_-;_-* &quot;-&quot;\ &quot;TL&quot;_-;_-@_-"/>
    <numFmt numFmtId="207" formatCode="_-* #,##0\ _T_L_-;\-* #,##0\ _T_L_-;_-* &quot;-&quot;\ _T_L_-;_-@_-"/>
    <numFmt numFmtId="208" formatCode="_-* #,##0.00\ &quot;TL&quot;_-;\-* #,##0.00\ &quot;TL&quot;_-;_-* &quot;-&quot;??\ &quot;TL&quot;_-;_-@_-"/>
    <numFmt numFmtId="209" formatCode="_-* #,##0.00\ _T_L_-;\-* #,##0.00\ _T_L_-;_-* &quot;-&quot;??\ _T_L_-;_-@_-"/>
    <numFmt numFmtId="210" formatCode="000000"/>
    <numFmt numFmtId="211" formatCode="\%0.00"/>
    <numFmt numFmtId="212" formatCode="00000"/>
    <numFmt numFmtId="213" formatCode="00000000"/>
    <numFmt numFmtId="214" formatCode="0000000"/>
    <numFmt numFmtId="215" formatCode="[$-F400]h:mm:ss\ AM/PM"/>
    <numFmt numFmtId="216" formatCode="yyyy"/>
  </numFmts>
  <fonts count="102">
    <font>
      <sz val="10"/>
      <name val="Arial"/>
      <family val="0"/>
    </font>
    <font>
      <u val="single"/>
      <sz val="7.5"/>
      <color indexed="36"/>
      <name val="Arial"/>
      <family val="2"/>
    </font>
    <font>
      <sz val="10"/>
      <name val="MS Sans Serif"/>
      <family val="2"/>
    </font>
    <font>
      <u val="single"/>
      <sz val="7.5"/>
      <color indexed="12"/>
      <name val="Arial"/>
      <family val="2"/>
    </font>
    <font>
      <sz val="22"/>
      <color indexed="18"/>
      <name val="MS Sans Serif"/>
      <family val="2"/>
    </font>
    <font>
      <sz val="22"/>
      <name val="MS Sans Serif"/>
      <family val="2"/>
    </font>
    <font>
      <sz val="20"/>
      <name val="MS Sans Serif"/>
      <family val="2"/>
    </font>
    <font>
      <sz val="20"/>
      <color indexed="18"/>
      <name val="MS Sans Serif"/>
      <family val="2"/>
    </font>
    <font>
      <b/>
      <sz val="20"/>
      <color indexed="18"/>
      <name val="MS Sans Serif"/>
      <family val="2"/>
    </font>
    <font>
      <sz val="12"/>
      <name val="MS Sans Serif"/>
      <family val="2"/>
    </font>
    <font>
      <b/>
      <sz val="12"/>
      <name val="MS Sans Serif"/>
      <family val="2"/>
    </font>
    <font>
      <sz val="12"/>
      <color indexed="18"/>
      <name val="MS Sans Serif"/>
      <family val="2"/>
    </font>
    <font>
      <b/>
      <sz val="10"/>
      <name val="MS Sans Serif"/>
      <family val="2"/>
    </font>
    <font>
      <sz val="15"/>
      <color indexed="10"/>
      <name val="MS Sans Serif"/>
      <family val="2"/>
    </font>
    <font>
      <sz val="18"/>
      <name val="MS Sans Serif"/>
      <family val="2"/>
    </font>
    <font>
      <sz val="10"/>
      <color indexed="10"/>
      <name val="MS Sans Serif"/>
      <family val="2"/>
    </font>
    <font>
      <sz val="15"/>
      <name val="MS Sans Serif"/>
      <family val="2"/>
    </font>
    <font>
      <sz val="14"/>
      <name val="MS Sans Serif"/>
      <family val="2"/>
    </font>
    <font>
      <b/>
      <sz val="10"/>
      <color indexed="10"/>
      <name val="MS Sans Serif"/>
      <family val="2"/>
    </font>
    <font>
      <b/>
      <sz val="7"/>
      <name val="MS Serif"/>
      <family val="1"/>
    </font>
    <font>
      <b/>
      <sz val="7"/>
      <name val="MS Sans Serif"/>
      <family val="2"/>
    </font>
    <font>
      <sz val="15"/>
      <color indexed="19"/>
      <name val="MS Sans Serif"/>
      <family val="2"/>
    </font>
    <font>
      <sz val="18"/>
      <color indexed="19"/>
      <name val="MS Sans Serif"/>
      <family val="2"/>
    </font>
    <font>
      <sz val="10"/>
      <color indexed="19"/>
      <name val="MS Sans Serif"/>
      <family val="2"/>
    </font>
    <font>
      <sz val="14"/>
      <color indexed="19"/>
      <name val="MS Sans Serif"/>
      <family val="2"/>
    </font>
    <font>
      <b/>
      <sz val="10"/>
      <color indexed="19"/>
      <name val="MS Sans Serif"/>
      <family val="2"/>
    </font>
    <font>
      <sz val="19"/>
      <color indexed="17"/>
      <name val="MS Sans Serif"/>
      <family val="2"/>
    </font>
    <font>
      <sz val="19"/>
      <name val="MS Sans Serif"/>
      <family val="2"/>
    </font>
    <font>
      <b/>
      <sz val="19"/>
      <color indexed="17"/>
      <name val="MS Sans Serif"/>
      <family val="2"/>
    </font>
    <font>
      <sz val="12"/>
      <color indexed="17"/>
      <name val="MS Sans Serif"/>
      <family val="2"/>
    </font>
    <font>
      <sz val="8"/>
      <name val="Arial"/>
      <family val="2"/>
    </font>
    <font>
      <b/>
      <sz val="14"/>
      <name val="Arial"/>
      <family val="2"/>
    </font>
    <font>
      <sz val="14"/>
      <name val="Arial"/>
      <family val="2"/>
    </font>
    <font>
      <sz val="11"/>
      <name val="Arial"/>
      <family val="2"/>
    </font>
    <font>
      <b/>
      <sz val="11"/>
      <name val="Arial"/>
      <family val="2"/>
    </font>
    <font>
      <b/>
      <sz val="6"/>
      <name val="Arial"/>
      <family val="2"/>
    </font>
    <font>
      <b/>
      <sz val="18"/>
      <name val="MS Sans Serif"/>
      <family val="2"/>
    </font>
    <font>
      <sz val="16"/>
      <name val="Arial"/>
      <family val="2"/>
    </font>
    <font>
      <sz val="15.5"/>
      <name val="MS Sans Serif"/>
      <family val="2"/>
    </font>
    <font>
      <sz val="18"/>
      <name val="Arial"/>
      <family val="2"/>
    </font>
    <font>
      <b/>
      <sz val="16"/>
      <name val="Arial"/>
      <family val="2"/>
    </font>
    <font>
      <sz val="16"/>
      <name val="MS Sans Serif"/>
      <family val="2"/>
    </font>
    <font>
      <b/>
      <sz val="10"/>
      <name val="Arial"/>
      <family val="2"/>
    </font>
    <font>
      <sz val="9"/>
      <name val="Tahoma"/>
      <family val="2"/>
    </font>
    <font>
      <b/>
      <sz val="9"/>
      <name val="Tahoma"/>
      <family val="2"/>
    </font>
    <font>
      <sz val="9.5"/>
      <color indexed="8"/>
      <name val="Arial"/>
      <family val="0"/>
    </font>
    <font>
      <sz val="7.8"/>
      <color indexed="8"/>
      <name val="Arial"/>
      <family val="0"/>
    </font>
    <font>
      <sz val="11"/>
      <color indexed="8"/>
      <name val="Arial"/>
      <family val="0"/>
    </font>
    <font>
      <sz val="6.5"/>
      <color indexed="8"/>
      <name val="Arial"/>
      <family val="0"/>
    </font>
    <font>
      <sz val="10.5"/>
      <color indexed="8"/>
      <name val="Arial"/>
      <family val="0"/>
    </font>
    <font>
      <sz val="9.25"/>
      <color indexed="8"/>
      <name val="Arial"/>
      <family val="0"/>
    </font>
    <font>
      <sz val="9.75"/>
      <color indexed="8"/>
      <name val="Arial"/>
      <family val="0"/>
    </font>
    <font>
      <sz val="6.3"/>
      <color indexed="8"/>
      <name val="Arial"/>
      <family val="0"/>
    </font>
    <font>
      <sz val="10"/>
      <color indexed="8"/>
      <name val="Arial"/>
      <family val="0"/>
    </font>
    <font>
      <sz val="9"/>
      <color indexed="8"/>
      <name val="Arial"/>
      <family val="0"/>
    </font>
    <font>
      <sz val="10.25"/>
      <color indexed="8"/>
      <name val="Arial"/>
      <family val="0"/>
    </font>
    <font>
      <vertAlign val="subscript"/>
      <sz val="16.5"/>
      <color indexed="8"/>
      <name val="Arial"/>
      <family val="0"/>
    </font>
    <font>
      <sz val="8.75"/>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5.5"/>
      <color indexed="8"/>
      <name val="Arial"/>
      <family val="0"/>
    </font>
    <font>
      <b/>
      <u val="single"/>
      <sz val="14"/>
      <color indexed="8"/>
      <name val="Arial"/>
      <family val="0"/>
    </font>
    <font>
      <b/>
      <sz val="14"/>
      <color indexed="8"/>
      <name val="Arial"/>
      <family val="0"/>
    </font>
    <font>
      <b/>
      <u val="single"/>
      <sz val="12"/>
      <color indexed="8"/>
      <name val="Arial"/>
      <family val="0"/>
    </font>
    <font>
      <b/>
      <sz val="12"/>
      <color indexed="8"/>
      <name val="Arial"/>
      <family val="0"/>
    </font>
    <font>
      <b/>
      <u val="single"/>
      <sz val="15.25"/>
      <color indexed="8"/>
      <name val="Arial"/>
      <family val="0"/>
    </font>
    <font>
      <b/>
      <sz val="15.25"/>
      <color indexed="8"/>
      <name val="Arial"/>
      <family val="0"/>
    </font>
    <font>
      <sz val="12"/>
      <color indexed="8"/>
      <name val="Arial"/>
      <family val="0"/>
    </font>
    <font>
      <b/>
      <u val="single"/>
      <sz val="20"/>
      <color indexed="8"/>
      <name val="Arial"/>
      <family val="0"/>
    </font>
    <font>
      <b/>
      <sz val="20"/>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lightGray">
        <fgColor indexed="9"/>
        <bgColor indexed="9"/>
      </patternFill>
    </fill>
    <fill>
      <patternFill patternType="solid">
        <fgColor indexed="2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ck"/>
      <right style="thin"/>
      <top style="medium"/>
      <bottom style="thin"/>
    </border>
    <border>
      <left style="thick"/>
      <right style="thin"/>
      <top style="thin"/>
      <bottom style="thin"/>
    </border>
    <border>
      <left>
        <color indexed="63"/>
      </left>
      <right style="medium"/>
      <top style="medium"/>
      <bottom style="medium"/>
    </border>
    <border>
      <left style="medium"/>
      <right style="thick"/>
      <top style="medium"/>
      <bottom style="medium"/>
    </border>
    <border>
      <left style="thin"/>
      <right style="thick"/>
      <top style="thin"/>
      <bottom style="thin"/>
    </border>
    <border>
      <left style="thin"/>
      <right style="thick"/>
      <top>
        <color indexed="63"/>
      </top>
      <bottom style="thin"/>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medium"/>
    </border>
    <border>
      <left style="medium"/>
      <right>
        <color indexed="63"/>
      </right>
      <top>
        <color indexed="63"/>
      </top>
      <bottom style="medium"/>
    </border>
    <border>
      <left style="thin"/>
      <right style="thick"/>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thin"/>
      <bottom style="thin"/>
    </border>
    <border>
      <left style="thick"/>
      <right style="thin"/>
      <top>
        <color indexed="63"/>
      </top>
      <bottom style="medium"/>
    </border>
    <border>
      <left style="thin"/>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88" fillId="27" borderId="2" applyNumberFormat="0" applyAlignment="0" applyProtection="0"/>
    <xf numFmtId="0" fontId="89" fillId="0" borderId="3" applyNumberFormat="0" applyFill="0" applyAlignment="0" applyProtection="0"/>
    <xf numFmtId="0" fontId="90" fillId="0" borderId="0" applyNumberFormat="0" applyFill="0" applyBorder="0" applyAlignment="0" applyProtection="0"/>
    <xf numFmtId="0" fontId="91"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9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9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4" fillId="0" borderId="0" applyNumberForma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32" borderId="9" applyNumberFormat="0" applyAlignment="0" applyProtection="0"/>
  </cellStyleXfs>
  <cellXfs count="404">
    <xf numFmtId="0" fontId="0" fillId="0" borderId="0" xfId="0" applyAlignment="1">
      <alignment/>
    </xf>
    <xf numFmtId="0" fontId="4" fillId="0" borderId="0" xfId="59" applyFont="1" applyAlignment="1">
      <alignment horizontal="centerContinuous"/>
      <protection/>
    </xf>
    <xf numFmtId="0" fontId="5" fillId="0" borderId="0" xfId="59" applyFont="1" applyAlignment="1">
      <alignment horizontal="centerContinuous"/>
      <protection/>
    </xf>
    <xf numFmtId="0" fontId="5" fillId="0" borderId="0" xfId="59" applyFont="1">
      <alignment/>
      <protection/>
    </xf>
    <xf numFmtId="0" fontId="6" fillId="0" borderId="0" xfId="59" applyFont="1" applyAlignment="1">
      <alignment horizontal="center"/>
      <protection/>
    </xf>
    <xf numFmtId="0" fontId="6" fillId="0" borderId="0" xfId="59" applyFont="1">
      <alignment/>
      <protection/>
    </xf>
    <xf numFmtId="0" fontId="6" fillId="0" borderId="0" xfId="59" applyFont="1" applyAlignment="1">
      <alignment horizontal="left"/>
      <protection/>
    </xf>
    <xf numFmtId="0" fontId="7" fillId="0" borderId="0" xfId="59" applyFont="1" applyAlignment="1">
      <alignment horizontal="center"/>
      <protection/>
    </xf>
    <xf numFmtId="0" fontId="8" fillId="0" borderId="0" xfId="59" applyFont="1" applyAlignment="1">
      <alignment horizontal="centerContinuous"/>
      <protection/>
    </xf>
    <xf numFmtId="0" fontId="7" fillId="0" borderId="0" xfId="59" applyFont="1" applyAlignment="1">
      <alignment horizontal="centerContinuous"/>
      <protection/>
    </xf>
    <xf numFmtId="0" fontId="2" fillId="0" borderId="0" xfId="59" applyAlignment="1">
      <alignment horizontal="center"/>
      <protection/>
    </xf>
    <xf numFmtId="0" fontId="2" fillId="0" borderId="0" xfId="59" applyBorder="1" applyAlignment="1">
      <alignment horizontal="center"/>
      <protection/>
    </xf>
    <xf numFmtId="0" fontId="2" fillId="0" borderId="0" xfId="59">
      <alignment/>
      <protection/>
    </xf>
    <xf numFmtId="0" fontId="9" fillId="0" borderId="10" xfId="59" applyFont="1" applyBorder="1" applyAlignment="1">
      <alignment horizontal="center"/>
      <protection/>
    </xf>
    <xf numFmtId="0" fontId="10" fillId="0" borderId="11" xfId="59" applyFont="1" applyBorder="1" applyAlignment="1">
      <alignment horizontal="center"/>
      <protection/>
    </xf>
    <xf numFmtId="0" fontId="9" fillId="0" borderId="0" xfId="59" applyFont="1">
      <alignment/>
      <protection/>
    </xf>
    <xf numFmtId="176" fontId="11" fillId="0" borderId="12" xfId="59" applyNumberFormat="1" applyFont="1" applyFill="1" applyBorder="1" applyAlignment="1">
      <alignment horizontal="center"/>
      <protection/>
    </xf>
    <xf numFmtId="176" fontId="11" fillId="0" borderId="13" xfId="59" applyNumberFormat="1" applyFont="1" applyFill="1" applyBorder="1" applyAlignment="1">
      <alignment horizontal="center"/>
      <protection/>
    </xf>
    <xf numFmtId="176" fontId="11" fillId="0" borderId="12" xfId="59" applyNumberFormat="1" applyFont="1" applyBorder="1" applyAlignment="1">
      <alignment horizontal="center"/>
      <protection/>
    </xf>
    <xf numFmtId="176" fontId="11" fillId="0" borderId="14" xfId="59" applyNumberFormat="1" applyFont="1" applyBorder="1" applyAlignment="1">
      <alignment horizontal="center"/>
      <protection/>
    </xf>
    <xf numFmtId="176" fontId="11" fillId="0" borderId="12" xfId="55" applyNumberFormat="1" applyFont="1" applyBorder="1" applyAlignment="1">
      <alignment horizontal="center"/>
      <protection/>
    </xf>
    <xf numFmtId="176" fontId="11" fillId="0" borderId="13" xfId="55" applyNumberFormat="1" applyFont="1" applyBorder="1" applyAlignment="1">
      <alignment horizontal="center"/>
      <protection/>
    </xf>
    <xf numFmtId="176" fontId="11" fillId="0" borderId="15" xfId="55" applyNumberFormat="1" applyFont="1" applyBorder="1" applyAlignment="1">
      <alignment horizontal="center"/>
      <protection/>
    </xf>
    <xf numFmtId="0" fontId="9" fillId="0" borderId="0" xfId="59" applyFont="1" applyBorder="1" applyAlignment="1">
      <alignment horizontal="center"/>
      <protection/>
    </xf>
    <xf numFmtId="0" fontId="9" fillId="0" borderId="16" xfId="59" applyFont="1" applyBorder="1" applyAlignment="1">
      <alignment horizontal="center"/>
      <protection/>
    </xf>
    <xf numFmtId="176" fontId="9" fillId="0" borderId="17" xfId="59" applyNumberFormat="1" applyFont="1" applyBorder="1" applyAlignment="1">
      <alignment horizontal="center"/>
      <protection/>
    </xf>
    <xf numFmtId="176" fontId="9" fillId="0" borderId="0" xfId="59" applyNumberFormat="1" applyFont="1" applyBorder="1" applyAlignment="1">
      <alignment horizontal="center"/>
      <protection/>
    </xf>
    <xf numFmtId="0" fontId="12" fillId="0" borderId="12" xfId="59" applyFont="1" applyBorder="1" applyAlignment="1">
      <alignment horizontal="center"/>
      <protection/>
    </xf>
    <xf numFmtId="176" fontId="11" fillId="0" borderId="0" xfId="59" applyNumberFormat="1" applyFont="1" applyBorder="1" applyAlignment="1">
      <alignment horizontal="center"/>
      <protection/>
    </xf>
    <xf numFmtId="0" fontId="12" fillId="0" borderId="0" xfId="59" applyFont="1" applyBorder="1" applyAlignment="1">
      <alignment horizontal="center"/>
      <protection/>
    </xf>
    <xf numFmtId="0" fontId="2" fillId="0" borderId="0" xfId="59" applyBorder="1">
      <alignment/>
      <protection/>
    </xf>
    <xf numFmtId="0" fontId="13" fillId="0" borderId="0" xfId="57" applyFont="1" applyAlignment="1">
      <alignment horizontal="centerContinuous"/>
      <protection/>
    </xf>
    <xf numFmtId="0" fontId="14" fillId="0" borderId="0" xfId="57" applyFont="1" applyAlignment="1">
      <alignment horizontal="centerContinuous"/>
      <protection/>
    </xf>
    <xf numFmtId="0" fontId="2" fillId="0" borderId="0" xfId="57">
      <alignment/>
      <protection/>
    </xf>
    <xf numFmtId="0" fontId="2" fillId="0" borderId="0" xfId="57" applyBorder="1">
      <alignment/>
      <protection/>
    </xf>
    <xf numFmtId="0" fontId="15" fillId="0" borderId="0" xfId="57" applyFont="1" applyAlignment="1">
      <alignment horizontal="centerContinuous"/>
      <protection/>
    </xf>
    <xf numFmtId="0" fontId="15" fillId="0" borderId="0" xfId="57" applyFont="1">
      <alignment/>
      <protection/>
    </xf>
    <xf numFmtId="0" fontId="16" fillId="0" borderId="0" xfId="57" applyFont="1">
      <alignment/>
      <protection/>
    </xf>
    <xf numFmtId="0" fontId="16" fillId="0" borderId="0" xfId="57" applyFont="1" applyAlignment="1">
      <alignment horizontal="left"/>
      <protection/>
    </xf>
    <xf numFmtId="0" fontId="17" fillId="0" borderId="0" xfId="57" applyFont="1">
      <alignment/>
      <protection/>
    </xf>
    <xf numFmtId="0" fontId="18" fillId="0" borderId="0" xfId="57" applyFont="1" applyAlignment="1">
      <alignment horizontal="centerContinuous"/>
      <protection/>
    </xf>
    <xf numFmtId="0" fontId="2" fillId="0" borderId="10" xfId="57" applyBorder="1">
      <alignment/>
      <protection/>
    </xf>
    <xf numFmtId="0" fontId="12" fillId="0" borderId="11" xfId="57" applyFont="1" applyBorder="1" applyAlignment="1">
      <alignment horizontal="center"/>
      <protection/>
    </xf>
    <xf numFmtId="176" fontId="15" fillId="0" borderId="12" xfId="57" applyNumberFormat="1" applyFont="1" applyFill="1" applyBorder="1" applyAlignment="1">
      <alignment horizontal="center"/>
      <protection/>
    </xf>
    <xf numFmtId="176" fontId="15" fillId="0" borderId="13" xfId="57" applyNumberFormat="1" applyFont="1" applyFill="1" applyBorder="1" applyAlignment="1">
      <alignment horizontal="center"/>
      <protection/>
    </xf>
    <xf numFmtId="176" fontId="18" fillId="0" borderId="12" xfId="57" applyNumberFormat="1" applyFont="1" applyFill="1" applyBorder="1" applyAlignment="1">
      <alignment horizontal="center"/>
      <protection/>
    </xf>
    <xf numFmtId="176" fontId="15" fillId="0" borderId="12" xfId="57" applyNumberFormat="1" applyFont="1" applyFill="1" applyBorder="1" applyAlignment="1" applyProtection="1">
      <alignment horizontal="center"/>
      <protection/>
    </xf>
    <xf numFmtId="176" fontId="15" fillId="0" borderId="18" xfId="57" applyNumberFormat="1" applyFont="1" applyFill="1" applyBorder="1" applyAlignment="1">
      <alignment horizontal="center"/>
      <protection/>
    </xf>
    <xf numFmtId="0" fontId="12" fillId="33" borderId="11" xfId="57" applyFont="1" applyFill="1" applyBorder="1" applyAlignment="1">
      <alignment horizontal="center"/>
      <protection/>
    </xf>
    <xf numFmtId="0" fontId="2" fillId="0" borderId="0" xfId="57" applyBorder="1" applyAlignment="1">
      <alignment horizontal="center"/>
      <protection/>
    </xf>
    <xf numFmtId="0" fontId="19" fillId="0" borderId="12" xfId="57" applyFont="1" applyBorder="1" applyAlignment="1">
      <alignment horizontal="center"/>
      <protection/>
    </xf>
    <xf numFmtId="176" fontId="18" fillId="0" borderId="12" xfId="57" applyNumberFormat="1" applyFont="1" applyBorder="1" applyAlignment="1">
      <alignment horizontal="center"/>
      <protection/>
    </xf>
    <xf numFmtId="0" fontId="20" fillId="0" borderId="0" xfId="57" applyFont="1">
      <alignment/>
      <protection/>
    </xf>
    <xf numFmtId="176" fontId="18" fillId="0" borderId="0" xfId="57" applyNumberFormat="1" applyFont="1" applyAlignment="1">
      <alignment horizontal="center"/>
      <protection/>
    </xf>
    <xf numFmtId="176" fontId="18" fillId="0" borderId="0" xfId="57" applyNumberFormat="1" applyFont="1" applyBorder="1" applyAlignment="1">
      <alignment horizontal="center"/>
      <protection/>
    </xf>
    <xf numFmtId="0" fontId="20" fillId="0" borderId="12" xfId="57" applyFont="1" applyFill="1" applyBorder="1" applyAlignment="1">
      <alignment horizontal="center"/>
      <protection/>
    </xf>
    <xf numFmtId="176" fontId="18" fillId="34" borderId="12" xfId="57" applyNumberFormat="1" applyFont="1" applyFill="1" applyBorder="1" applyAlignment="1">
      <alignment horizontal="center"/>
      <protection/>
    </xf>
    <xf numFmtId="0" fontId="20" fillId="0" borderId="0" xfId="57" applyFont="1" applyFill="1">
      <alignment/>
      <protection/>
    </xf>
    <xf numFmtId="176" fontId="18" fillId="33" borderId="12" xfId="57" applyNumberFormat="1" applyFont="1" applyFill="1" applyBorder="1" applyAlignment="1">
      <alignment horizontal="center"/>
      <protection/>
    </xf>
    <xf numFmtId="0" fontId="21" fillId="0" borderId="0" xfId="57" applyFont="1" applyAlignment="1">
      <alignment horizontal="centerContinuous"/>
      <protection/>
    </xf>
    <xf numFmtId="0" fontId="22" fillId="0" borderId="0" xfId="57" applyFont="1" applyAlignment="1">
      <alignment horizontal="centerContinuous"/>
      <protection/>
    </xf>
    <xf numFmtId="0" fontId="23" fillId="0" borderId="0" xfId="57" applyFont="1">
      <alignment/>
      <protection/>
    </xf>
    <xf numFmtId="0" fontId="23" fillId="0" borderId="0" xfId="57" applyFont="1" applyAlignment="1">
      <alignment horizontal="centerContinuous"/>
      <protection/>
    </xf>
    <xf numFmtId="0" fontId="21" fillId="0" borderId="0" xfId="57" applyFont="1">
      <alignment/>
      <protection/>
    </xf>
    <xf numFmtId="0" fontId="21" fillId="0" borderId="0" xfId="57" applyFont="1" applyAlignment="1">
      <alignment horizontal="left"/>
      <protection/>
    </xf>
    <xf numFmtId="0" fontId="24" fillId="0" borderId="0" xfId="57" applyFont="1">
      <alignment/>
      <protection/>
    </xf>
    <xf numFmtId="0" fontId="25" fillId="0" borderId="0" xfId="57" applyFont="1" applyAlignment="1">
      <alignment horizontal="centerContinuous"/>
      <protection/>
    </xf>
    <xf numFmtId="1" fontId="23" fillId="0" borderId="12" xfId="57" applyNumberFormat="1" applyFont="1" applyFill="1" applyBorder="1" applyAlignment="1">
      <alignment horizontal="center"/>
      <protection/>
    </xf>
    <xf numFmtId="1" fontId="23" fillId="0" borderId="13" xfId="57" applyNumberFormat="1" applyFont="1" applyFill="1" applyBorder="1" applyAlignment="1">
      <alignment horizontal="center"/>
      <protection/>
    </xf>
    <xf numFmtId="1" fontId="25" fillId="0" borderId="12" xfId="57" applyNumberFormat="1" applyFont="1" applyFill="1" applyBorder="1" applyAlignment="1">
      <alignment horizontal="center"/>
      <protection/>
    </xf>
    <xf numFmtId="1" fontId="23" fillId="0" borderId="12" xfId="57" applyNumberFormat="1" applyFont="1" applyFill="1" applyBorder="1" applyAlignment="1" applyProtection="1">
      <alignment horizontal="center"/>
      <protection/>
    </xf>
    <xf numFmtId="1" fontId="23" fillId="0" borderId="14" xfId="57" applyNumberFormat="1" applyFont="1" applyFill="1" applyBorder="1" applyAlignment="1">
      <alignment horizontal="center"/>
      <protection/>
    </xf>
    <xf numFmtId="1" fontId="23" fillId="0" borderId="18" xfId="57" applyNumberFormat="1" applyFont="1" applyFill="1" applyBorder="1" applyAlignment="1">
      <alignment horizontal="center"/>
      <protection/>
    </xf>
    <xf numFmtId="176" fontId="12" fillId="0" borderId="11" xfId="57" applyNumberFormat="1" applyFont="1" applyBorder="1" applyAlignment="1">
      <alignment horizontal="center"/>
      <protection/>
    </xf>
    <xf numFmtId="176" fontId="2" fillId="0" borderId="0" xfId="57" applyNumberFormat="1" applyBorder="1" applyAlignment="1">
      <alignment horizontal="center"/>
      <protection/>
    </xf>
    <xf numFmtId="1" fontId="23" fillId="0" borderId="12" xfId="57" applyNumberFormat="1" applyFont="1" applyBorder="1" applyAlignment="1">
      <alignment horizontal="center"/>
      <protection/>
    </xf>
    <xf numFmtId="1" fontId="15" fillId="0" borderId="0" xfId="57" applyNumberFormat="1" applyFont="1" applyAlignment="1">
      <alignment horizontal="center"/>
      <protection/>
    </xf>
    <xf numFmtId="1" fontId="15" fillId="0" borderId="0" xfId="57" applyNumberFormat="1" applyFont="1" applyBorder="1" applyAlignment="1">
      <alignment horizontal="center"/>
      <protection/>
    </xf>
    <xf numFmtId="1" fontId="23" fillId="34" borderId="12" xfId="57" applyNumberFormat="1" applyFont="1" applyFill="1" applyBorder="1" applyAlignment="1">
      <alignment horizontal="center"/>
      <protection/>
    </xf>
    <xf numFmtId="1" fontId="23" fillId="33" borderId="12" xfId="57" applyNumberFormat="1" applyFont="1" applyFill="1" applyBorder="1" applyAlignment="1">
      <alignment horizontal="center"/>
      <protection/>
    </xf>
    <xf numFmtId="0" fontId="2" fillId="0" borderId="0" xfId="59" applyFont="1" applyAlignment="1">
      <alignment horizontal="center"/>
      <protection/>
    </xf>
    <xf numFmtId="0" fontId="2" fillId="0" borderId="0" xfId="57" applyAlignment="1">
      <alignment horizontal="center"/>
      <protection/>
    </xf>
    <xf numFmtId="0" fontId="2" fillId="0" borderId="0" xfId="57" applyFont="1">
      <alignment/>
      <protection/>
    </xf>
    <xf numFmtId="0" fontId="9" fillId="0" borderId="0" xfId="59" applyFont="1">
      <alignment/>
      <protection/>
    </xf>
    <xf numFmtId="0" fontId="26" fillId="0" borderId="0" xfId="60" applyFont="1" applyAlignment="1">
      <alignment horizontal="centerContinuous"/>
      <protection/>
    </xf>
    <xf numFmtId="0" fontId="27" fillId="0" borderId="0" xfId="60" applyFont="1" applyAlignment="1">
      <alignment horizontal="centerContinuous"/>
      <protection/>
    </xf>
    <xf numFmtId="0" fontId="27" fillId="0" borderId="0" xfId="60" applyFont="1">
      <alignment/>
      <protection/>
    </xf>
    <xf numFmtId="0" fontId="27" fillId="0" borderId="0" xfId="60" applyFont="1" applyAlignment="1">
      <alignment horizontal="center"/>
      <protection/>
    </xf>
    <xf numFmtId="0" fontId="2" fillId="0" borderId="0" xfId="60">
      <alignment/>
      <protection/>
    </xf>
    <xf numFmtId="0" fontId="26" fillId="0" borderId="0" xfId="60" applyFont="1">
      <alignment/>
      <protection/>
    </xf>
    <xf numFmtId="0" fontId="27" fillId="0" borderId="0" xfId="60" applyFont="1" applyAlignment="1">
      <alignment horizontal="left"/>
      <protection/>
    </xf>
    <xf numFmtId="0" fontId="28" fillId="0" borderId="0" xfId="60" applyFont="1" applyAlignment="1">
      <alignment horizontal="centerContinuous"/>
      <protection/>
    </xf>
    <xf numFmtId="0" fontId="14" fillId="0" borderId="0" xfId="60" applyFont="1" applyAlignment="1">
      <alignment horizontal="center"/>
      <protection/>
    </xf>
    <xf numFmtId="0" fontId="14" fillId="0" borderId="0" xfId="60" applyFont="1">
      <alignment/>
      <protection/>
    </xf>
    <xf numFmtId="0" fontId="9" fillId="0" borderId="10" xfId="60" applyFont="1" applyBorder="1" applyAlignment="1">
      <alignment horizontal="center"/>
      <protection/>
    </xf>
    <xf numFmtId="0" fontId="10" fillId="0" borderId="11" xfId="60" applyFont="1" applyBorder="1" applyAlignment="1">
      <alignment horizontal="center"/>
      <protection/>
    </xf>
    <xf numFmtId="0" fontId="9" fillId="0" borderId="0" xfId="60" applyFont="1">
      <alignment/>
      <protection/>
    </xf>
    <xf numFmtId="177" fontId="29" fillId="0" borderId="12" xfId="60" applyNumberFormat="1" applyFont="1" applyFill="1" applyBorder="1" applyAlignment="1">
      <alignment horizontal="center"/>
      <protection/>
    </xf>
    <xf numFmtId="177" fontId="29" fillId="0" borderId="0" xfId="60" applyNumberFormat="1" applyFont="1" applyFill="1" applyBorder="1" applyAlignment="1">
      <alignment horizontal="center"/>
      <protection/>
    </xf>
    <xf numFmtId="0" fontId="29" fillId="0" borderId="12" xfId="60" applyFont="1" applyFill="1" applyBorder="1" applyAlignment="1">
      <alignment horizontal="center"/>
      <protection/>
    </xf>
    <xf numFmtId="1" fontId="29" fillId="0" borderId="12" xfId="60" applyNumberFormat="1" applyFont="1" applyFill="1" applyBorder="1" applyAlignment="1">
      <alignment horizontal="center"/>
      <protection/>
    </xf>
    <xf numFmtId="0" fontId="2" fillId="0" borderId="0" xfId="60" applyBorder="1" applyAlignment="1">
      <alignment horizontal="center"/>
      <protection/>
    </xf>
    <xf numFmtId="0" fontId="12" fillId="0" borderId="12" xfId="60" applyFont="1" applyBorder="1" applyAlignment="1">
      <alignment horizontal="center"/>
      <protection/>
    </xf>
    <xf numFmtId="177" fontId="29" fillId="0" borderId="12" xfId="60" applyNumberFormat="1" applyFont="1" applyBorder="1" applyAlignment="1">
      <alignment horizontal="center"/>
      <protection/>
    </xf>
    <xf numFmtId="0" fontId="12" fillId="0" borderId="0" xfId="60" applyFont="1" applyBorder="1" applyAlignment="1">
      <alignment horizontal="center"/>
      <protection/>
    </xf>
    <xf numFmtId="177" fontId="29" fillId="0" borderId="0" xfId="60" applyNumberFormat="1" applyFont="1" applyBorder="1" applyAlignment="1">
      <alignment horizontal="center"/>
      <protection/>
    </xf>
    <xf numFmtId="0" fontId="9" fillId="0" borderId="0" xfId="60" applyFont="1" applyBorder="1">
      <alignment/>
      <protection/>
    </xf>
    <xf numFmtId="0" fontId="12" fillId="33" borderId="12" xfId="60" applyFont="1" applyFill="1" applyBorder="1" applyAlignment="1">
      <alignment horizontal="center"/>
      <protection/>
    </xf>
    <xf numFmtId="0" fontId="12" fillId="33" borderId="0" xfId="60" applyFont="1" applyFill="1" applyBorder="1" applyAlignment="1">
      <alignment horizontal="center"/>
      <protection/>
    </xf>
    <xf numFmtId="0" fontId="2" fillId="0" borderId="0" xfId="60" applyBorder="1">
      <alignment/>
      <protection/>
    </xf>
    <xf numFmtId="0" fontId="2" fillId="0" borderId="0" xfId="60" applyAlignment="1">
      <alignment horizontal="center"/>
      <protection/>
    </xf>
    <xf numFmtId="0" fontId="2" fillId="0" borderId="0" xfId="60" applyFont="1" applyAlignment="1">
      <alignment horizontal="center"/>
      <protection/>
    </xf>
    <xf numFmtId="176"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76" fontId="0" fillId="0" borderId="0" xfId="0" applyNumberFormat="1" applyAlignment="1">
      <alignment horizontal="center" wrapText="1"/>
    </xf>
    <xf numFmtId="0" fontId="0" fillId="0" borderId="0" xfId="0" applyAlignment="1">
      <alignment wrapText="1"/>
    </xf>
    <xf numFmtId="0" fontId="32" fillId="0" borderId="0" xfId="0" applyFont="1" applyAlignment="1">
      <alignment/>
    </xf>
    <xf numFmtId="0" fontId="34" fillId="0" borderId="0" xfId="0" applyFont="1" applyBorder="1" applyAlignment="1">
      <alignment horizontal="center"/>
    </xf>
    <xf numFmtId="0" fontId="33" fillId="0" borderId="0" xfId="0" applyFont="1" applyBorder="1" applyAlignment="1">
      <alignment horizontal="center"/>
    </xf>
    <xf numFmtId="1" fontId="33" fillId="0" borderId="0" xfId="0" applyNumberFormat="1" applyFont="1" applyBorder="1" applyAlignment="1">
      <alignment horizontal="center"/>
    </xf>
    <xf numFmtId="1" fontId="0" fillId="0" borderId="0" xfId="0" applyNumberFormat="1" applyAlignment="1">
      <alignment horizontal="center"/>
    </xf>
    <xf numFmtId="0" fontId="34" fillId="0" borderId="0" xfId="0" applyFont="1" applyFill="1" applyBorder="1" applyAlignment="1">
      <alignment horizontal="center"/>
    </xf>
    <xf numFmtId="0" fontId="33" fillId="0" borderId="19" xfId="0" applyFont="1" applyBorder="1" applyAlignment="1">
      <alignment/>
    </xf>
    <xf numFmtId="0" fontId="34" fillId="0" borderId="15" xfId="0" applyFont="1" applyBorder="1" applyAlignment="1">
      <alignment horizontal="center"/>
    </xf>
    <xf numFmtId="0" fontId="34" fillId="0" borderId="12" xfId="0" applyFont="1" applyBorder="1" applyAlignment="1">
      <alignment horizontal="center"/>
    </xf>
    <xf numFmtId="0" fontId="33" fillId="0" borderId="20" xfId="0" applyFont="1" applyBorder="1" applyAlignment="1">
      <alignment/>
    </xf>
    <xf numFmtId="0" fontId="33" fillId="0" borderId="21" xfId="0" applyFont="1" applyBorder="1" applyAlignment="1">
      <alignment horizontal="center"/>
    </xf>
    <xf numFmtId="1" fontId="33" fillId="0" borderId="22" xfId="0" applyNumberFormat="1" applyFont="1" applyBorder="1" applyAlignment="1">
      <alignment horizontal="center"/>
    </xf>
    <xf numFmtId="1" fontId="33" fillId="0" borderId="20" xfId="0" applyNumberFormat="1" applyFont="1" applyBorder="1" applyAlignment="1">
      <alignment horizontal="center"/>
    </xf>
    <xf numFmtId="9" fontId="33" fillId="0" borderId="21" xfId="0" applyNumberFormat="1" applyFont="1" applyBorder="1" applyAlignment="1">
      <alignment horizontal="center"/>
    </xf>
    <xf numFmtId="0" fontId="33" fillId="0" borderId="23" xfId="0" applyFont="1" applyBorder="1" applyAlignment="1">
      <alignment/>
    </xf>
    <xf numFmtId="0" fontId="33" fillId="0" borderId="10" xfId="0" applyFont="1" applyBorder="1" applyAlignment="1">
      <alignment horizontal="center"/>
    </xf>
    <xf numFmtId="1" fontId="33" fillId="0" borderId="18" xfId="0" applyNumberFormat="1" applyFont="1" applyBorder="1" applyAlignment="1">
      <alignment horizontal="center"/>
    </xf>
    <xf numFmtId="1" fontId="33" fillId="0" borderId="23" xfId="0" applyNumberFormat="1" applyFont="1" applyBorder="1" applyAlignment="1">
      <alignment horizontal="center"/>
    </xf>
    <xf numFmtId="0" fontId="34" fillId="0" borderId="24" xfId="0" applyFont="1" applyBorder="1" applyAlignment="1">
      <alignment/>
    </xf>
    <xf numFmtId="0" fontId="34" fillId="0" borderId="25" xfId="0" applyFont="1" applyBorder="1" applyAlignment="1">
      <alignment horizontal="center"/>
    </xf>
    <xf numFmtId="1" fontId="34" fillId="0" borderId="26" xfId="0" applyNumberFormat="1" applyFont="1" applyBorder="1" applyAlignment="1">
      <alignment horizontal="center"/>
    </xf>
    <xf numFmtId="1" fontId="34" fillId="0" borderId="24" xfId="0" applyNumberFormat="1" applyFont="1" applyBorder="1" applyAlignment="1">
      <alignment horizontal="center"/>
    </xf>
    <xf numFmtId="9" fontId="34" fillId="0" borderId="25" xfId="0" applyNumberFormat="1" applyFont="1" applyBorder="1" applyAlignment="1">
      <alignment horizontal="center"/>
    </xf>
    <xf numFmtId="0" fontId="34" fillId="0" borderId="23" xfId="0" applyFont="1" applyBorder="1" applyAlignment="1">
      <alignment/>
    </xf>
    <xf numFmtId="0" fontId="34" fillId="0" borderId="10" xfId="0" applyFont="1" applyBorder="1" applyAlignment="1">
      <alignment horizontal="center"/>
    </xf>
    <xf numFmtId="1" fontId="34" fillId="0" borderId="18" xfId="0" applyNumberFormat="1" applyFont="1" applyBorder="1" applyAlignment="1">
      <alignment horizontal="center"/>
    </xf>
    <xf numFmtId="1" fontId="34" fillId="0" borderId="23" xfId="0" applyNumberFormat="1" applyFont="1" applyBorder="1" applyAlignment="1">
      <alignment horizontal="center"/>
    </xf>
    <xf numFmtId="9" fontId="34" fillId="0" borderId="10" xfId="0" applyNumberFormat="1" applyFont="1" applyBorder="1" applyAlignment="1">
      <alignment horizontal="center"/>
    </xf>
    <xf numFmtId="0" fontId="33" fillId="0" borderId="24" xfId="0" applyFont="1" applyBorder="1" applyAlignment="1">
      <alignment/>
    </xf>
    <xf numFmtId="0" fontId="33" fillId="0" borderId="25" xfId="0" applyFont="1" applyBorder="1" applyAlignment="1">
      <alignment horizontal="center"/>
    </xf>
    <xf numFmtId="1" fontId="33" fillId="0" borderId="26" xfId="0" applyNumberFormat="1" applyFont="1" applyBorder="1" applyAlignment="1">
      <alignment horizontal="center"/>
    </xf>
    <xf numFmtId="1" fontId="33" fillId="0" borderId="24" xfId="0" applyNumberFormat="1" applyFont="1" applyBorder="1" applyAlignment="1">
      <alignment horizontal="center"/>
    </xf>
    <xf numFmtId="0" fontId="34" fillId="0" borderId="20" xfId="0" applyFont="1" applyBorder="1" applyAlignment="1">
      <alignment/>
    </xf>
    <xf numFmtId="0" fontId="34" fillId="0" borderId="21" xfId="0" applyFont="1" applyBorder="1" applyAlignment="1">
      <alignment horizontal="center"/>
    </xf>
    <xf numFmtId="1" fontId="34" fillId="0" borderId="22" xfId="0" applyNumberFormat="1" applyFont="1" applyBorder="1" applyAlignment="1">
      <alignment horizontal="center"/>
    </xf>
    <xf numFmtId="0" fontId="0" fillId="0" borderId="21" xfId="0" applyBorder="1" applyAlignment="1">
      <alignment horizontal="center"/>
    </xf>
    <xf numFmtId="0" fontId="34" fillId="0" borderId="24" xfId="0" applyFont="1" applyFill="1" applyBorder="1" applyAlignment="1">
      <alignment/>
    </xf>
    <xf numFmtId="0" fontId="34" fillId="0" borderId="27" xfId="0" applyFont="1" applyBorder="1" applyAlignment="1">
      <alignment horizontal="center"/>
    </xf>
    <xf numFmtId="0" fontId="34" fillId="0" borderId="23" xfId="0" applyFont="1" applyFill="1" applyBorder="1" applyAlignment="1">
      <alignment/>
    </xf>
    <xf numFmtId="0" fontId="34" fillId="0" borderId="16" xfId="0" applyFont="1" applyBorder="1" applyAlignment="1">
      <alignment horizontal="center"/>
    </xf>
    <xf numFmtId="1" fontId="34" fillId="0" borderId="16" xfId="0" applyNumberFormat="1" applyFont="1" applyBorder="1" applyAlignment="1">
      <alignment horizontal="center"/>
    </xf>
    <xf numFmtId="0" fontId="10" fillId="0" borderId="11" xfId="0" applyFont="1" applyBorder="1" applyAlignment="1">
      <alignment horizontal="center"/>
    </xf>
    <xf numFmtId="176" fontId="11" fillId="0" borderId="12" xfId="0" applyNumberFormat="1" applyFont="1" applyFill="1" applyBorder="1" applyAlignment="1">
      <alignment horizontal="center"/>
    </xf>
    <xf numFmtId="0" fontId="9" fillId="0" borderId="0" xfId="0" applyFont="1" applyAlignment="1">
      <alignment/>
    </xf>
    <xf numFmtId="0" fontId="10" fillId="0" borderId="0" xfId="59" applyFont="1" applyBorder="1" applyAlignment="1">
      <alignment horizontal="center"/>
      <protection/>
    </xf>
    <xf numFmtId="0" fontId="15" fillId="0" borderId="0" xfId="57" applyFont="1" applyAlignment="1">
      <alignment horizontal="center"/>
      <protection/>
    </xf>
    <xf numFmtId="176" fontId="2" fillId="0" borderId="0" xfId="57" applyNumberFormat="1" applyAlignment="1">
      <alignment horizontal="center"/>
      <protection/>
    </xf>
    <xf numFmtId="0" fontId="2" fillId="0" borderId="0" xfId="57" applyFont="1" applyAlignment="1">
      <alignment horizontal="center"/>
      <protection/>
    </xf>
    <xf numFmtId="181" fontId="0" fillId="0" borderId="0" xfId="0" applyNumberFormat="1" applyAlignment="1">
      <alignment horizontal="center" wrapText="1"/>
    </xf>
    <xf numFmtId="181" fontId="0" fillId="0" borderId="0" xfId="0" applyNumberFormat="1" applyAlignment="1">
      <alignment horizontal="center"/>
    </xf>
    <xf numFmtId="1" fontId="0" fillId="0" borderId="0" xfId="0" applyNumberFormat="1" applyAlignment="1">
      <alignment/>
    </xf>
    <xf numFmtId="0" fontId="10" fillId="0" borderId="0" xfId="60" applyFont="1" applyBorder="1" applyAlignment="1">
      <alignment horizontal="center"/>
      <protection/>
    </xf>
    <xf numFmtId="0" fontId="36" fillId="0" borderId="0" xfId="55" applyFont="1" applyBorder="1" applyAlignment="1">
      <alignment horizontal="centerContinuous"/>
      <protection/>
    </xf>
    <xf numFmtId="0" fontId="0" fillId="0" borderId="0" xfId="55" applyBorder="1" applyAlignment="1">
      <alignment horizontal="centerContinuous"/>
      <protection/>
    </xf>
    <xf numFmtId="0" fontId="0" fillId="0" borderId="0" xfId="55">
      <alignment/>
      <protection/>
    </xf>
    <xf numFmtId="0" fontId="14" fillId="0" borderId="0" xfId="55" applyFont="1" applyAlignment="1">
      <alignment horizontal="centerContinuous"/>
      <protection/>
    </xf>
    <xf numFmtId="0" fontId="0" fillId="0" borderId="0" xfId="55" applyAlignment="1">
      <alignment horizontal="centerContinuous"/>
      <protection/>
    </xf>
    <xf numFmtId="0" fontId="38" fillId="0" borderId="0" xfId="55" applyFont="1" applyBorder="1" applyAlignment="1">
      <alignment horizontal="centerContinuous"/>
      <protection/>
    </xf>
    <xf numFmtId="0" fontId="36" fillId="0" borderId="0" xfId="55" applyFont="1" applyBorder="1" applyAlignment="1" applyProtection="1">
      <alignment horizontal="centerContinuous"/>
      <protection/>
    </xf>
    <xf numFmtId="0" fontId="2" fillId="0" borderId="0" xfId="55" applyFont="1" applyAlignment="1">
      <alignment horizontal="centerContinuous"/>
      <protection/>
    </xf>
    <xf numFmtId="0" fontId="2" fillId="0" borderId="0" xfId="55" applyFont="1" applyBorder="1" applyAlignment="1">
      <alignment horizontal="centerContinuous"/>
      <protection/>
    </xf>
    <xf numFmtId="0" fontId="14" fillId="0" borderId="0" xfId="55" applyFont="1" applyBorder="1" applyAlignment="1" applyProtection="1">
      <alignment horizontal="centerContinuous"/>
      <protection/>
    </xf>
    <xf numFmtId="0" fontId="9" fillId="0" borderId="0" xfId="59" applyFont="1" applyBorder="1" applyAlignment="1" applyProtection="1">
      <alignment horizontal="centerContinuous"/>
      <protection/>
    </xf>
    <xf numFmtId="0" fontId="2" fillId="0" borderId="0" xfId="59" applyBorder="1" applyAlignment="1">
      <alignment horizontal="centerContinuous"/>
      <protection/>
    </xf>
    <xf numFmtId="0" fontId="2" fillId="0" borderId="0" xfId="59" applyAlignment="1">
      <alignment horizontal="centerContinuous"/>
      <protection/>
    </xf>
    <xf numFmtId="0" fontId="2" fillId="0" borderId="0" xfId="59" applyFont="1" applyAlignment="1">
      <alignment horizontal="centerContinuous"/>
      <protection/>
    </xf>
    <xf numFmtId="0" fontId="2" fillId="0" borderId="0" xfId="59" applyFont="1" applyBorder="1" applyAlignment="1">
      <alignment horizontal="centerContinuous"/>
      <protection/>
    </xf>
    <xf numFmtId="0" fontId="0" fillId="0" borderId="10" xfId="55" applyBorder="1" applyAlignment="1">
      <alignment horizontal="center"/>
      <protection/>
    </xf>
    <xf numFmtId="0" fontId="10" fillId="0" borderId="12" xfId="55" applyFont="1" applyBorder="1" applyAlignment="1">
      <alignment horizontal="center"/>
      <protection/>
    </xf>
    <xf numFmtId="176" fontId="9" fillId="0" borderId="12" xfId="54" applyNumberFormat="1" applyFont="1" applyBorder="1" applyAlignment="1">
      <alignment horizontal="center" vertical="center"/>
      <protection/>
    </xf>
    <xf numFmtId="0" fontId="0" fillId="0" borderId="17" xfId="55" applyBorder="1" applyAlignment="1">
      <alignment horizontal="center"/>
      <protection/>
    </xf>
    <xf numFmtId="176" fontId="9" fillId="0" borderId="17" xfId="55" applyNumberFormat="1" applyFont="1" applyBorder="1" applyAlignment="1">
      <alignment horizontal="center"/>
      <protection/>
    </xf>
    <xf numFmtId="0" fontId="10" fillId="0" borderId="12" xfId="55" applyFont="1" applyBorder="1" applyAlignment="1">
      <alignment horizontal="center"/>
      <protection/>
    </xf>
    <xf numFmtId="176" fontId="10" fillId="0" borderId="12" xfId="55" applyNumberFormat="1" applyFont="1" applyBorder="1" applyAlignment="1">
      <alignment horizontal="center"/>
      <protection/>
    </xf>
    <xf numFmtId="0" fontId="0" fillId="0" borderId="0" xfId="55" applyBorder="1">
      <alignment/>
      <protection/>
    </xf>
    <xf numFmtId="0" fontId="0" fillId="0" borderId="0" xfId="55" applyBorder="1" applyAlignment="1">
      <alignment horizontal="center"/>
      <protection/>
    </xf>
    <xf numFmtId="180" fontId="10" fillId="0" borderId="0" xfId="55" applyNumberFormat="1" applyFont="1" applyBorder="1" applyAlignment="1">
      <alignment horizontal="centerContinuous"/>
      <protection/>
    </xf>
    <xf numFmtId="180" fontId="12" fillId="0" borderId="0" xfId="55" applyNumberFormat="1" applyFont="1" applyBorder="1" applyAlignment="1">
      <alignment horizontal="centerContinuous"/>
      <protection/>
    </xf>
    <xf numFmtId="176" fontId="10" fillId="0" borderId="0" xfId="55" applyNumberFormat="1" applyFont="1" applyBorder="1">
      <alignment/>
      <protection/>
    </xf>
    <xf numFmtId="0" fontId="10" fillId="0" borderId="0" xfId="55" applyFont="1">
      <alignment/>
      <protection/>
    </xf>
    <xf numFmtId="180" fontId="0" fillId="0" borderId="0" xfId="55" applyNumberFormat="1" applyBorder="1">
      <alignment/>
      <protection/>
    </xf>
    <xf numFmtId="180" fontId="9" fillId="0" borderId="0" xfId="55" applyNumberFormat="1" applyFont="1" applyBorder="1" applyAlignment="1">
      <alignment horizontal="center"/>
      <protection/>
    </xf>
    <xf numFmtId="180" fontId="0" fillId="0" borderId="0" xfId="55" applyNumberFormat="1" applyBorder="1" applyAlignment="1">
      <alignment horizontal="right"/>
      <protection/>
    </xf>
    <xf numFmtId="180" fontId="0" fillId="0" borderId="0" xfId="55" applyNumberFormat="1" applyBorder="1" applyAlignment="1">
      <alignment horizontal="left"/>
      <protection/>
    </xf>
    <xf numFmtId="0" fontId="2" fillId="0" borderId="0" xfId="61" applyBorder="1">
      <alignment/>
      <protection/>
    </xf>
    <xf numFmtId="0" fontId="9" fillId="0" borderId="0" xfId="61" applyFont="1" applyBorder="1" applyAlignment="1" applyProtection="1">
      <alignment horizontal="centerContinuous"/>
      <protection/>
    </xf>
    <xf numFmtId="0" fontId="2" fillId="0" borderId="0" xfId="61" applyBorder="1" applyAlignment="1">
      <alignment horizontal="centerContinuous"/>
      <protection/>
    </xf>
    <xf numFmtId="0" fontId="2" fillId="0" borderId="0" xfId="61" applyAlignment="1">
      <alignment horizontal="centerContinuous"/>
      <protection/>
    </xf>
    <xf numFmtId="0" fontId="2" fillId="0" borderId="0" xfId="61" applyFont="1" applyAlignment="1">
      <alignment horizontal="centerContinuous"/>
      <protection/>
    </xf>
    <xf numFmtId="0" fontId="2" fillId="0" borderId="0" xfId="61" applyFont="1" applyBorder="1" applyAlignment="1">
      <alignment horizontal="centerContinuous"/>
      <protection/>
    </xf>
    <xf numFmtId="0" fontId="9" fillId="0" borderId="10" xfId="61" applyFont="1" applyBorder="1" applyAlignment="1">
      <alignment horizontal="center"/>
      <protection/>
    </xf>
    <xf numFmtId="0" fontId="10" fillId="0" borderId="12" xfId="61" applyFont="1" applyBorder="1" applyAlignment="1">
      <alignment horizontal="center"/>
      <protection/>
    </xf>
    <xf numFmtId="0" fontId="2" fillId="0" borderId="0" xfId="61" applyBorder="1" applyAlignment="1">
      <alignment horizontal="center"/>
      <protection/>
    </xf>
    <xf numFmtId="176" fontId="9" fillId="0" borderId="12" xfId="61" applyNumberFormat="1" applyFont="1" applyBorder="1" applyAlignment="1">
      <alignment horizontal="center"/>
      <protection/>
    </xf>
    <xf numFmtId="176" fontId="9" fillId="0" borderId="12" xfId="54" applyNumberFormat="1" applyFont="1" applyBorder="1" applyAlignment="1">
      <alignment horizontal="center"/>
      <protection/>
    </xf>
    <xf numFmtId="0" fontId="9" fillId="0" borderId="17" xfId="61" applyFont="1" applyBorder="1" applyAlignment="1">
      <alignment horizontal="center"/>
      <protection/>
    </xf>
    <xf numFmtId="176" fontId="9" fillId="0" borderId="17" xfId="61" applyNumberFormat="1" applyFont="1" applyBorder="1" applyAlignment="1">
      <alignment horizontal="center"/>
      <protection/>
    </xf>
    <xf numFmtId="0" fontId="9" fillId="0" borderId="0" xfId="61" applyFont="1">
      <alignment/>
      <protection/>
    </xf>
    <xf numFmtId="2" fontId="10" fillId="0" borderId="12" xfId="61" applyNumberFormat="1" applyFont="1" applyBorder="1" applyAlignment="1">
      <alignment horizontal="center"/>
      <protection/>
    </xf>
    <xf numFmtId="176" fontId="10" fillId="0" borderId="12" xfId="61" applyNumberFormat="1" applyFont="1" applyBorder="1" applyAlignment="1">
      <alignment horizontal="center"/>
      <protection/>
    </xf>
    <xf numFmtId="0" fontId="9" fillId="0" borderId="0" xfId="61" applyFont="1" applyBorder="1">
      <alignment/>
      <protection/>
    </xf>
    <xf numFmtId="0" fontId="10" fillId="0" borderId="0" xfId="61" applyFont="1" applyBorder="1" applyAlignment="1">
      <alignment horizontal="right"/>
      <protection/>
    </xf>
    <xf numFmtId="176" fontId="10" fillId="0" borderId="0" xfId="61" applyNumberFormat="1" applyFont="1" applyBorder="1" applyAlignment="1">
      <alignment horizontal="right"/>
      <protection/>
    </xf>
    <xf numFmtId="0" fontId="10" fillId="0" borderId="0" xfId="61" applyFont="1" applyBorder="1">
      <alignment/>
      <protection/>
    </xf>
    <xf numFmtId="0" fontId="2" fillId="0" borderId="0" xfId="61" applyFont="1" applyBorder="1">
      <alignment/>
      <protection/>
    </xf>
    <xf numFmtId="176" fontId="15" fillId="0" borderId="19" xfId="57" applyNumberFormat="1" applyFont="1" applyFill="1" applyBorder="1" applyAlignment="1">
      <alignment horizontal="center"/>
      <protection/>
    </xf>
    <xf numFmtId="176" fontId="15" fillId="0" borderId="23" xfId="57" applyNumberFormat="1" applyFont="1" applyFill="1" applyBorder="1" applyAlignment="1">
      <alignment horizontal="center"/>
      <protection/>
    </xf>
    <xf numFmtId="176" fontId="15" fillId="0" borderId="28" xfId="57" applyNumberFormat="1" applyFont="1" applyFill="1" applyBorder="1" applyAlignment="1">
      <alignment horizontal="center"/>
      <protection/>
    </xf>
    <xf numFmtId="176" fontId="15" fillId="0" borderId="29" xfId="57" applyNumberFormat="1" applyFont="1" applyFill="1" applyBorder="1" applyAlignment="1">
      <alignment horizontal="center"/>
      <protection/>
    </xf>
    <xf numFmtId="0" fontId="10" fillId="0" borderId="30" xfId="60" applyFont="1" applyBorder="1" applyAlignment="1">
      <alignment horizontal="center"/>
      <protection/>
    </xf>
    <xf numFmtId="177" fontId="29" fillId="0" borderId="15" xfId="60" applyNumberFormat="1" applyFont="1" applyFill="1" applyBorder="1" applyAlignment="1">
      <alignment horizontal="center"/>
      <protection/>
    </xf>
    <xf numFmtId="0" fontId="10" fillId="0" borderId="31" xfId="60" applyFont="1" applyBorder="1" applyAlignment="1">
      <alignment horizontal="center"/>
      <protection/>
    </xf>
    <xf numFmtId="177" fontId="29" fillId="0" borderId="32" xfId="60" applyNumberFormat="1" applyFont="1" applyFill="1" applyBorder="1" applyAlignment="1">
      <alignment horizontal="center"/>
      <protection/>
    </xf>
    <xf numFmtId="0" fontId="29" fillId="0" borderId="32" xfId="60" applyFont="1" applyFill="1" applyBorder="1" applyAlignment="1">
      <alignment horizontal="center"/>
      <protection/>
    </xf>
    <xf numFmtId="1" fontId="29" fillId="0" borderId="32" xfId="60" applyNumberFormat="1" applyFont="1" applyFill="1" applyBorder="1" applyAlignment="1">
      <alignment horizontal="center"/>
      <protection/>
    </xf>
    <xf numFmtId="0" fontId="10" fillId="0" borderId="30" xfId="59" applyFont="1" applyBorder="1" applyAlignment="1">
      <alignment horizontal="center"/>
      <protection/>
    </xf>
    <xf numFmtId="176" fontId="11" fillId="0" borderId="15" xfId="59" applyNumberFormat="1" applyFont="1" applyFill="1" applyBorder="1" applyAlignment="1">
      <alignment horizontal="center"/>
      <protection/>
    </xf>
    <xf numFmtId="176" fontId="11" fillId="0" borderId="15" xfId="0" applyNumberFormat="1" applyFont="1" applyFill="1" applyBorder="1" applyAlignment="1">
      <alignment horizontal="center"/>
    </xf>
    <xf numFmtId="0" fontId="10" fillId="0" borderId="31" xfId="59" applyFont="1" applyBorder="1" applyAlignment="1">
      <alignment horizontal="center"/>
      <protection/>
    </xf>
    <xf numFmtId="176" fontId="11" fillId="0" borderId="32" xfId="59" applyNumberFormat="1" applyFont="1" applyFill="1" applyBorder="1" applyAlignment="1">
      <alignment horizontal="center"/>
      <protection/>
    </xf>
    <xf numFmtId="176" fontId="11" fillId="0" borderId="32" xfId="0" applyNumberFormat="1" applyFont="1" applyFill="1" applyBorder="1" applyAlignment="1">
      <alignment horizontal="center"/>
    </xf>
    <xf numFmtId="0" fontId="12" fillId="0" borderId="30" xfId="57" applyFont="1" applyBorder="1" applyAlignment="1">
      <alignment horizontal="center"/>
      <protection/>
    </xf>
    <xf numFmtId="1" fontId="23" fillId="0" borderId="15" xfId="57" applyNumberFormat="1" applyFont="1" applyFill="1" applyBorder="1" applyAlignment="1">
      <alignment horizontal="center"/>
      <protection/>
    </xf>
    <xf numFmtId="176" fontId="12" fillId="0" borderId="30" xfId="57" applyNumberFormat="1" applyFont="1" applyBorder="1" applyAlignment="1">
      <alignment horizontal="center"/>
      <protection/>
    </xf>
    <xf numFmtId="0" fontId="12" fillId="0" borderId="31" xfId="57" applyFont="1" applyBorder="1" applyAlignment="1">
      <alignment horizontal="center"/>
      <protection/>
    </xf>
    <xf numFmtId="1" fontId="23" fillId="0" borderId="32" xfId="57" applyNumberFormat="1" applyFont="1" applyFill="1" applyBorder="1" applyAlignment="1">
      <alignment horizontal="center"/>
      <protection/>
    </xf>
    <xf numFmtId="1" fontId="23" fillId="0" borderId="33" xfId="57" applyNumberFormat="1" applyFont="1" applyFill="1" applyBorder="1" applyAlignment="1">
      <alignment horizontal="center"/>
      <protection/>
    </xf>
    <xf numFmtId="176" fontId="12" fillId="0" borderId="31" xfId="57" applyNumberFormat="1" applyFont="1" applyBorder="1" applyAlignment="1">
      <alignment horizontal="center"/>
      <protection/>
    </xf>
    <xf numFmtId="176" fontId="11" fillId="0" borderId="34" xfId="55" applyNumberFormat="1" applyFont="1" applyBorder="1" applyAlignment="1">
      <alignment horizontal="center"/>
      <protection/>
    </xf>
    <xf numFmtId="1" fontId="29" fillId="0" borderId="17" xfId="60" applyNumberFormat="1" applyFont="1" applyFill="1" applyBorder="1" applyAlignment="1">
      <alignment horizontal="center"/>
      <protection/>
    </xf>
    <xf numFmtId="176" fontId="9" fillId="0" borderId="12" xfId="0" applyNumberFormat="1" applyFont="1" applyBorder="1" applyAlignment="1">
      <alignment horizontal="center"/>
    </xf>
    <xf numFmtId="176" fontId="18" fillId="0" borderId="13" xfId="57" applyNumberFormat="1" applyFont="1" applyBorder="1" applyAlignment="1">
      <alignment horizontal="center"/>
      <protection/>
    </xf>
    <xf numFmtId="176" fontId="18" fillId="0" borderId="14" xfId="57" applyNumberFormat="1" applyFont="1" applyBorder="1" applyAlignment="1">
      <alignment horizontal="center"/>
      <protection/>
    </xf>
    <xf numFmtId="176" fontId="11" fillId="0" borderId="18" xfId="55" applyNumberFormat="1" applyFont="1" applyBorder="1" applyAlignment="1">
      <alignment horizontal="center"/>
      <protection/>
    </xf>
    <xf numFmtId="0" fontId="5" fillId="0" borderId="0" xfId="59" applyFont="1" applyAlignment="1">
      <alignment horizontal="center"/>
      <protection/>
    </xf>
    <xf numFmtId="0" fontId="9" fillId="0" borderId="0" xfId="59" applyFont="1" applyAlignment="1">
      <alignment horizontal="center"/>
      <protection/>
    </xf>
    <xf numFmtId="0" fontId="9" fillId="0" borderId="0" xfId="0" applyFont="1" applyAlignment="1">
      <alignment horizontal="center"/>
    </xf>
    <xf numFmtId="1" fontId="34" fillId="0" borderId="0" xfId="0" applyNumberFormat="1" applyFont="1" applyBorder="1" applyAlignment="1">
      <alignment horizontal="center"/>
    </xf>
    <xf numFmtId="176" fontId="9" fillId="0" borderId="17" xfId="54" applyNumberFormat="1" applyFont="1" applyBorder="1" applyAlignment="1">
      <alignment horizontal="center" vertical="center"/>
      <protection/>
    </xf>
    <xf numFmtId="176" fontId="15" fillId="0" borderId="35" xfId="57" applyNumberFormat="1" applyFont="1" applyFill="1" applyBorder="1" applyAlignment="1">
      <alignment horizontal="center"/>
      <protection/>
    </xf>
    <xf numFmtId="0" fontId="0" fillId="0" borderId="0" xfId="55" applyFont="1">
      <alignment/>
      <protection/>
    </xf>
    <xf numFmtId="0" fontId="0" fillId="0" borderId="25" xfId="0" applyBorder="1" applyAlignment="1">
      <alignment/>
    </xf>
    <xf numFmtId="1" fontId="34" fillId="0" borderId="25" xfId="0" applyNumberFormat="1" applyFont="1" applyBorder="1" applyAlignment="1">
      <alignment horizontal="center"/>
    </xf>
    <xf numFmtId="0" fontId="32" fillId="0" borderId="0" xfId="0" applyFont="1" applyAlignment="1">
      <alignment horizontal="center"/>
    </xf>
    <xf numFmtId="1" fontId="32" fillId="0" borderId="0" xfId="0" applyNumberFormat="1" applyFont="1" applyAlignment="1">
      <alignment/>
    </xf>
    <xf numFmtId="0" fontId="0" fillId="0" borderId="0" xfId="0" applyNumberFormat="1" applyAlignment="1">
      <alignment/>
    </xf>
    <xf numFmtId="0" fontId="0" fillId="0" borderId="0" xfId="0" applyNumberFormat="1" applyAlignment="1">
      <alignment horizontal="center"/>
    </xf>
    <xf numFmtId="0" fontId="0" fillId="0" borderId="24" xfId="0" applyBorder="1" applyAlignment="1">
      <alignment horizontal="center"/>
    </xf>
    <xf numFmtId="1" fontId="0" fillId="0" borderId="25" xfId="0" applyNumberFormat="1" applyBorder="1" applyAlignment="1">
      <alignment/>
    </xf>
    <xf numFmtId="0" fontId="0" fillId="0" borderId="20" xfId="0" applyBorder="1" applyAlignment="1">
      <alignment horizontal="center"/>
    </xf>
    <xf numFmtId="0" fontId="0" fillId="0" borderId="25" xfId="0" applyNumberFormat="1" applyBorder="1" applyAlignment="1">
      <alignment/>
    </xf>
    <xf numFmtId="1" fontId="29" fillId="0" borderId="36" xfId="60" applyNumberFormat="1" applyFont="1" applyFill="1" applyBorder="1" applyAlignment="1">
      <alignment horizontal="center"/>
      <protection/>
    </xf>
    <xf numFmtId="1" fontId="29" fillId="0" borderId="13" xfId="60" applyNumberFormat="1" applyFont="1" applyFill="1" applyBorder="1" applyAlignment="1">
      <alignment horizontal="center"/>
      <protection/>
    </xf>
    <xf numFmtId="176" fontId="11" fillId="0" borderId="37" xfId="55" applyNumberFormat="1" applyFont="1" applyBorder="1" applyAlignment="1">
      <alignment horizontal="center"/>
      <protection/>
    </xf>
    <xf numFmtId="1" fontId="34" fillId="0" borderId="20" xfId="0" applyNumberFormat="1" applyFont="1" applyBorder="1" applyAlignment="1">
      <alignment horizontal="center"/>
    </xf>
    <xf numFmtId="9" fontId="34" fillId="0" borderId="21" xfId="0" applyNumberFormat="1" applyFont="1" applyBorder="1" applyAlignment="1">
      <alignment horizontal="center"/>
    </xf>
    <xf numFmtId="1" fontId="29" fillId="0" borderId="16" xfId="60" applyNumberFormat="1" applyFont="1" applyFill="1" applyBorder="1" applyAlignment="1">
      <alignment horizontal="center"/>
      <protection/>
    </xf>
    <xf numFmtId="177" fontId="29" fillId="0" borderId="16" xfId="60" applyNumberFormat="1" applyFont="1" applyFill="1" applyBorder="1" applyAlignment="1">
      <alignment horizontal="center"/>
      <protection/>
    </xf>
    <xf numFmtId="9" fontId="33" fillId="0" borderId="25" xfId="0" applyNumberFormat="1" applyFont="1" applyBorder="1" applyAlignment="1">
      <alignment horizontal="center"/>
    </xf>
    <xf numFmtId="0" fontId="0" fillId="0" borderId="0" xfId="0" applyFont="1" applyAlignment="1">
      <alignment horizontal="center"/>
    </xf>
    <xf numFmtId="0" fontId="34" fillId="0" borderId="0" xfId="0" applyFont="1" applyFill="1" applyBorder="1" applyAlignment="1">
      <alignment horizontal="center" wrapText="1"/>
    </xf>
    <xf numFmtId="9" fontId="33" fillId="0" borderId="10" xfId="0" applyNumberFormat="1" applyFont="1" applyBorder="1" applyAlignment="1">
      <alignment horizontal="center"/>
    </xf>
    <xf numFmtId="1" fontId="0" fillId="0" borderId="23" xfId="0" applyNumberFormat="1" applyBorder="1" applyAlignment="1">
      <alignment horizontal="center"/>
    </xf>
    <xf numFmtId="0" fontId="0" fillId="0" borderId="16" xfId="0" applyBorder="1" applyAlignment="1">
      <alignment horizontal="center"/>
    </xf>
    <xf numFmtId="1" fontId="0" fillId="0" borderId="10" xfId="0" applyNumberFormat="1" applyBorder="1" applyAlignment="1">
      <alignment/>
    </xf>
    <xf numFmtId="1" fontId="33" fillId="35" borderId="20" xfId="0" applyNumberFormat="1" applyFont="1" applyFill="1" applyBorder="1" applyAlignment="1">
      <alignment horizontal="center"/>
    </xf>
    <xf numFmtId="9" fontId="33" fillId="35" borderId="25" xfId="0" applyNumberFormat="1" applyFont="1" applyFill="1" applyBorder="1" applyAlignment="1">
      <alignment horizontal="center"/>
    </xf>
    <xf numFmtId="1" fontId="33" fillId="35" borderId="0" xfId="0" applyNumberFormat="1" applyFont="1" applyFill="1" applyBorder="1" applyAlignment="1">
      <alignment horizontal="center"/>
    </xf>
    <xf numFmtId="9" fontId="33" fillId="35" borderId="21" xfId="0" applyNumberFormat="1" applyFont="1" applyFill="1" applyBorder="1" applyAlignment="1">
      <alignment horizontal="center"/>
    </xf>
    <xf numFmtId="0" fontId="2" fillId="0" borderId="0" xfId="61" applyFont="1" applyBorder="1" applyAlignment="1">
      <alignment horizontal="center"/>
      <protection/>
    </xf>
    <xf numFmtId="1" fontId="34" fillId="35" borderId="20" xfId="0" applyNumberFormat="1" applyFont="1" applyFill="1" applyBorder="1" applyAlignment="1">
      <alignment horizontal="center"/>
    </xf>
    <xf numFmtId="9" fontId="34" fillId="35" borderId="21" xfId="0" applyNumberFormat="1" applyFont="1" applyFill="1" applyBorder="1" applyAlignment="1">
      <alignment horizontal="center"/>
    </xf>
    <xf numFmtId="1" fontId="23" fillId="0" borderId="35" xfId="57" applyNumberFormat="1" applyFont="1" applyFill="1" applyBorder="1" applyAlignment="1">
      <alignment horizontal="center"/>
      <protection/>
    </xf>
    <xf numFmtId="1" fontId="29" fillId="0" borderId="26" xfId="0" applyNumberFormat="1" applyFont="1" applyFill="1" applyBorder="1" applyAlignment="1">
      <alignment horizontal="center"/>
    </xf>
    <xf numFmtId="1" fontId="29" fillId="0" borderId="26" xfId="60" applyNumberFormat="1" applyFont="1" applyFill="1" applyBorder="1" applyAlignment="1">
      <alignment horizontal="center"/>
      <protection/>
    </xf>
    <xf numFmtId="1" fontId="29" fillId="0" borderId="38" xfId="0" applyNumberFormat="1" applyFont="1" applyFill="1" applyBorder="1" applyAlignment="1">
      <alignment horizontal="center"/>
    </xf>
    <xf numFmtId="1" fontId="29" fillId="0" borderId="38" xfId="60" applyNumberFormat="1" applyFont="1" applyFill="1" applyBorder="1" applyAlignment="1">
      <alignment horizontal="center"/>
      <protection/>
    </xf>
    <xf numFmtId="1" fontId="29" fillId="0" borderId="12" xfId="0" applyNumberFormat="1" applyFont="1" applyFill="1" applyBorder="1" applyAlignment="1">
      <alignment horizontal="center"/>
    </xf>
    <xf numFmtId="1" fontId="29" fillId="0" borderId="39" xfId="0" applyNumberFormat="1" applyFont="1" applyFill="1" applyBorder="1" applyAlignment="1">
      <alignment horizontal="center"/>
    </xf>
    <xf numFmtId="1" fontId="29" fillId="0" borderId="14" xfId="0" applyNumberFormat="1" applyFont="1" applyFill="1" applyBorder="1" applyAlignment="1">
      <alignment horizontal="center"/>
    </xf>
    <xf numFmtId="1" fontId="29" fillId="0" borderId="40" xfId="60" applyNumberFormat="1" applyFont="1" applyFill="1" applyBorder="1" applyAlignment="1">
      <alignment horizontal="center"/>
      <protection/>
    </xf>
    <xf numFmtId="177" fontId="29" fillId="0" borderId="25" xfId="60" applyNumberFormat="1" applyFont="1" applyFill="1" applyBorder="1" applyAlignment="1">
      <alignment horizontal="center"/>
      <protection/>
    </xf>
    <xf numFmtId="177" fontId="29" fillId="0" borderId="26" xfId="60" applyNumberFormat="1" applyFont="1" applyFill="1" applyBorder="1" applyAlignment="1">
      <alignment horizontal="center"/>
      <protection/>
    </xf>
    <xf numFmtId="177" fontId="29" fillId="0" borderId="37" xfId="60" applyNumberFormat="1" applyFont="1" applyFill="1" applyBorder="1" applyAlignment="1">
      <alignment horizontal="center"/>
      <protection/>
    </xf>
    <xf numFmtId="177" fontId="29" fillId="0" borderId="41" xfId="60" applyNumberFormat="1" applyFont="1" applyFill="1" applyBorder="1" applyAlignment="1">
      <alignment horizontal="center"/>
      <protection/>
    </xf>
    <xf numFmtId="177" fontId="29" fillId="0" borderId="38" xfId="60" applyNumberFormat="1" applyFont="1" applyFill="1" applyBorder="1" applyAlignment="1">
      <alignment horizontal="center"/>
      <protection/>
    </xf>
    <xf numFmtId="177" fontId="29" fillId="0" borderId="42" xfId="60" applyNumberFormat="1" applyFont="1" applyFill="1" applyBorder="1" applyAlignment="1">
      <alignment horizontal="center"/>
      <protection/>
    </xf>
    <xf numFmtId="177" fontId="29" fillId="0" borderId="29" xfId="60" applyNumberFormat="1" applyFont="1" applyFill="1" applyBorder="1" applyAlignment="1">
      <alignment horizontal="center"/>
      <protection/>
    </xf>
    <xf numFmtId="177" fontId="29" fillId="0" borderId="13" xfId="60" applyNumberFormat="1" applyFont="1" applyFill="1" applyBorder="1" applyAlignment="1">
      <alignment horizontal="center"/>
      <protection/>
    </xf>
    <xf numFmtId="0" fontId="36" fillId="0" borderId="0" xfId="56" applyFont="1" applyBorder="1" applyAlignment="1">
      <alignment horizontal="centerContinuous"/>
      <protection/>
    </xf>
    <xf numFmtId="0" fontId="0" fillId="0" borderId="0" xfId="56" applyBorder="1" applyAlignment="1">
      <alignment horizontal="centerContinuous"/>
      <protection/>
    </xf>
    <xf numFmtId="0" fontId="2" fillId="0" borderId="0" xfId="53" applyBorder="1">
      <alignment/>
      <protection/>
    </xf>
    <xf numFmtId="0" fontId="14" fillId="0" borderId="0" xfId="56" applyFont="1" applyAlignment="1">
      <alignment horizontal="centerContinuous"/>
      <protection/>
    </xf>
    <xf numFmtId="0" fontId="0" fillId="0" borderId="0" xfId="56" applyAlignment="1">
      <alignment horizontal="centerContinuous"/>
      <protection/>
    </xf>
    <xf numFmtId="0" fontId="38" fillId="0" borderId="0" xfId="56" applyFont="1" applyBorder="1" applyAlignment="1">
      <alignment horizontal="centerContinuous"/>
      <protection/>
    </xf>
    <xf numFmtId="0" fontId="0" fillId="0" borderId="0" xfId="56" applyBorder="1">
      <alignment/>
      <protection/>
    </xf>
    <xf numFmtId="0" fontId="0" fillId="0" borderId="0" xfId="56" applyBorder="1" applyAlignment="1">
      <alignment horizontal="center"/>
      <protection/>
    </xf>
    <xf numFmtId="0" fontId="36" fillId="0" borderId="0" xfId="56" applyFont="1" applyBorder="1" applyAlignment="1" applyProtection="1">
      <alignment horizontal="centerContinuous"/>
      <protection/>
    </xf>
    <xf numFmtId="0" fontId="2" fillId="0" borderId="0" xfId="56" applyFont="1" applyAlignment="1">
      <alignment horizontal="centerContinuous"/>
      <protection/>
    </xf>
    <xf numFmtId="0" fontId="2" fillId="0" borderId="0" xfId="56" applyFont="1" applyBorder="1" applyAlignment="1">
      <alignment horizontal="centerContinuous"/>
      <protection/>
    </xf>
    <xf numFmtId="0" fontId="14" fillId="0" borderId="0" xfId="56" applyFont="1" applyBorder="1" applyAlignment="1" applyProtection="1">
      <alignment horizontal="centerContinuous"/>
      <protection/>
    </xf>
    <xf numFmtId="0" fontId="9" fillId="0" borderId="0" xfId="53" applyFont="1" applyBorder="1" applyAlignment="1" applyProtection="1">
      <alignment horizontal="centerContinuous"/>
      <protection/>
    </xf>
    <xf numFmtId="0" fontId="2" fillId="0" borderId="0" xfId="53" applyBorder="1" applyAlignment="1">
      <alignment horizontal="centerContinuous"/>
      <protection/>
    </xf>
    <xf numFmtId="0" fontId="2" fillId="0" borderId="0" xfId="53" applyAlignment="1">
      <alignment horizontal="centerContinuous"/>
      <protection/>
    </xf>
    <xf numFmtId="0" fontId="2" fillId="0" borderId="0" xfId="53" applyFont="1" applyAlignment="1">
      <alignment horizontal="centerContinuous"/>
      <protection/>
    </xf>
    <xf numFmtId="0" fontId="2" fillId="0" borderId="0" xfId="53" applyFont="1" applyBorder="1" applyAlignment="1">
      <alignment horizontal="centerContinuous"/>
      <protection/>
    </xf>
    <xf numFmtId="0" fontId="9" fillId="0" borderId="10" xfId="53" applyFont="1" applyBorder="1" applyAlignment="1">
      <alignment horizontal="center"/>
      <protection/>
    </xf>
    <xf numFmtId="0" fontId="9" fillId="0" borderId="12" xfId="53" applyFont="1" applyBorder="1" applyAlignment="1">
      <alignment horizontal="center"/>
      <protection/>
    </xf>
    <xf numFmtId="0" fontId="9" fillId="0" borderId="0" xfId="53" applyFont="1" applyBorder="1" applyAlignment="1">
      <alignment horizontal="center"/>
      <protection/>
    </xf>
    <xf numFmtId="0" fontId="9" fillId="0" borderId="0" xfId="53" applyFont="1" applyBorder="1">
      <alignment/>
      <protection/>
    </xf>
    <xf numFmtId="0" fontId="9" fillId="0" borderId="0" xfId="53" applyFont="1" applyBorder="1" applyAlignment="1">
      <alignment horizontal="centerContinuous"/>
      <protection/>
    </xf>
    <xf numFmtId="181" fontId="9" fillId="0" borderId="12" xfId="53" applyNumberFormat="1" applyFont="1" applyBorder="1" applyAlignment="1">
      <alignment horizontal="center"/>
      <protection/>
    </xf>
    <xf numFmtId="0" fontId="9" fillId="0" borderId="17" xfId="53" applyFont="1" applyBorder="1" applyAlignment="1">
      <alignment horizontal="center"/>
      <protection/>
    </xf>
    <xf numFmtId="176" fontId="9" fillId="0" borderId="17" xfId="53" applyNumberFormat="1" applyFont="1" applyBorder="1" applyAlignment="1">
      <alignment horizontal="center"/>
      <protection/>
    </xf>
    <xf numFmtId="2" fontId="9" fillId="0" borderId="12" xfId="53" applyNumberFormat="1" applyFont="1" applyBorder="1" applyAlignment="1">
      <alignment horizontal="center"/>
      <protection/>
    </xf>
    <xf numFmtId="176" fontId="9" fillId="0" borderId="0" xfId="53" applyNumberFormat="1" applyFont="1" applyBorder="1" applyAlignment="1">
      <alignment horizontal="centerContinuous"/>
      <protection/>
    </xf>
    <xf numFmtId="0" fontId="2" fillId="0" borderId="0" xfId="53" applyFont="1" applyBorder="1">
      <alignment/>
      <protection/>
    </xf>
    <xf numFmtId="1" fontId="29" fillId="0" borderId="43" xfId="0" applyNumberFormat="1" applyFont="1" applyFill="1" applyBorder="1" applyAlignment="1">
      <alignment horizontal="center"/>
    </xf>
    <xf numFmtId="0" fontId="10" fillId="0" borderId="12" xfId="53" applyFont="1" applyBorder="1" applyAlignment="1">
      <alignment horizontal="center"/>
      <protection/>
    </xf>
    <xf numFmtId="0" fontId="2" fillId="0" borderId="0" xfId="53" applyBorder="1" applyAlignment="1">
      <alignment horizontal="center"/>
      <protection/>
    </xf>
    <xf numFmtId="181" fontId="2" fillId="0" borderId="0" xfId="53" applyNumberFormat="1" applyBorder="1">
      <alignment/>
      <protection/>
    </xf>
    <xf numFmtId="0" fontId="10" fillId="0" borderId="17" xfId="53" applyFont="1" applyBorder="1" applyAlignment="1">
      <alignment horizontal="center"/>
      <protection/>
    </xf>
    <xf numFmtId="0" fontId="10" fillId="0" borderId="0" xfId="53" applyFont="1" applyBorder="1">
      <alignment/>
      <protection/>
    </xf>
    <xf numFmtId="0" fontId="10" fillId="0" borderId="0" xfId="53" applyFont="1" applyBorder="1" applyAlignment="1">
      <alignment horizontal="centerContinuous"/>
      <protection/>
    </xf>
    <xf numFmtId="176" fontId="10" fillId="0" borderId="0" xfId="53" applyNumberFormat="1" applyFont="1" applyBorder="1" applyAlignment="1">
      <alignment horizontal="centerContinuous"/>
      <protection/>
    </xf>
    <xf numFmtId="0" fontId="2" fillId="0" borderId="0" xfId="58" applyBorder="1">
      <alignment/>
      <protection/>
    </xf>
    <xf numFmtId="0" fontId="9" fillId="0" borderId="0" xfId="58" applyFont="1" applyBorder="1" applyAlignment="1" applyProtection="1">
      <alignment horizontal="centerContinuous"/>
      <protection/>
    </xf>
    <xf numFmtId="0" fontId="2" fillId="0" borderId="0" xfId="58" applyBorder="1" applyAlignment="1">
      <alignment horizontal="centerContinuous"/>
      <protection/>
    </xf>
    <xf numFmtId="0" fontId="2" fillId="0" borderId="0" xfId="58" applyAlignment="1">
      <alignment horizontal="centerContinuous"/>
      <protection/>
    </xf>
    <xf numFmtId="0" fontId="2" fillId="0" borderId="0" xfId="58" applyFont="1" applyAlignment="1">
      <alignment horizontal="centerContinuous"/>
      <protection/>
    </xf>
    <xf numFmtId="0" fontId="2" fillId="0" borderId="0" xfId="58" applyFont="1" applyBorder="1" applyAlignment="1">
      <alignment horizontal="centerContinuous"/>
      <protection/>
    </xf>
    <xf numFmtId="0" fontId="9" fillId="0" borderId="10" xfId="58" applyFont="1" applyBorder="1" applyAlignment="1">
      <alignment horizontal="center"/>
      <protection/>
    </xf>
    <xf numFmtId="0" fontId="10" fillId="0" borderId="12" xfId="58" applyFont="1" applyBorder="1" applyAlignment="1">
      <alignment horizontal="center"/>
      <protection/>
    </xf>
    <xf numFmtId="0" fontId="2" fillId="0" borderId="0" xfId="58" applyBorder="1" applyAlignment="1">
      <alignment horizontal="center"/>
      <protection/>
    </xf>
    <xf numFmtId="181" fontId="9" fillId="0" borderId="12" xfId="54" applyNumberFormat="1" applyFont="1" applyBorder="1" applyAlignment="1">
      <alignment horizontal="center" vertical="center"/>
      <protection/>
    </xf>
    <xf numFmtId="181" fontId="9" fillId="0" borderId="12" xfId="58" applyNumberFormat="1" applyFont="1" applyBorder="1" applyAlignment="1">
      <alignment horizontal="center"/>
      <protection/>
    </xf>
    <xf numFmtId="0" fontId="10" fillId="0" borderId="17" xfId="58" applyFont="1" applyBorder="1" applyAlignment="1">
      <alignment horizontal="center"/>
      <protection/>
    </xf>
    <xf numFmtId="181" fontId="9" fillId="0" borderId="17" xfId="58" applyNumberFormat="1" applyFont="1" applyBorder="1" applyAlignment="1">
      <alignment horizontal="center"/>
      <protection/>
    </xf>
    <xf numFmtId="0" fontId="9" fillId="0" borderId="12" xfId="58" applyFont="1" applyBorder="1" applyAlignment="1">
      <alignment horizontal="center"/>
      <protection/>
    </xf>
    <xf numFmtId="2" fontId="9" fillId="0" borderId="12" xfId="58" applyNumberFormat="1" applyFont="1" applyBorder="1" applyAlignment="1">
      <alignment horizontal="center"/>
      <protection/>
    </xf>
    <xf numFmtId="0" fontId="10" fillId="0" borderId="0" xfId="58" applyFont="1" applyBorder="1">
      <alignment/>
      <protection/>
    </xf>
    <xf numFmtId="0" fontId="9" fillId="0" borderId="0" xfId="58" applyFont="1" applyBorder="1">
      <alignment/>
      <protection/>
    </xf>
    <xf numFmtId="0" fontId="10" fillId="0" borderId="0" xfId="58" applyFont="1" applyBorder="1" applyAlignment="1">
      <alignment horizontal="centerContinuous"/>
      <protection/>
    </xf>
    <xf numFmtId="0" fontId="9" fillId="0" borderId="0" xfId="58" applyFont="1" applyBorder="1" applyAlignment="1">
      <alignment horizontal="centerContinuous"/>
      <protection/>
    </xf>
    <xf numFmtId="176" fontId="9" fillId="0" borderId="0" xfId="58" applyNumberFormat="1" applyFont="1" applyBorder="1" applyAlignment="1">
      <alignment horizontal="right"/>
      <protection/>
    </xf>
    <xf numFmtId="0" fontId="2" fillId="0" borderId="0" xfId="58" applyFont="1" applyBorder="1">
      <alignment/>
      <protection/>
    </xf>
    <xf numFmtId="1" fontId="9" fillId="0" borderId="12" xfId="61" applyNumberFormat="1" applyFont="1" applyBorder="1" applyAlignment="1">
      <alignment horizontal="center"/>
      <protection/>
    </xf>
    <xf numFmtId="1" fontId="9" fillId="0" borderId="12" xfId="54" applyNumberFormat="1" applyFont="1" applyBorder="1" applyAlignment="1">
      <alignment horizontal="center"/>
      <protection/>
    </xf>
    <xf numFmtId="0" fontId="36" fillId="0" borderId="0" xfId="53" applyFont="1" applyBorder="1" applyAlignment="1">
      <alignment horizontal="centerContinuous"/>
      <protection/>
    </xf>
    <xf numFmtId="1" fontId="10" fillId="0" borderId="12" xfId="61" applyNumberFormat="1" applyFont="1" applyBorder="1" applyAlignment="1">
      <alignment horizontal="center"/>
      <protection/>
    </xf>
    <xf numFmtId="1" fontId="9" fillId="0" borderId="12" xfId="0" applyNumberFormat="1" applyFont="1" applyBorder="1" applyAlignment="1">
      <alignment horizontal="center"/>
    </xf>
    <xf numFmtId="176" fontId="9" fillId="0" borderId="12" xfId="54" applyNumberFormat="1" applyFont="1" applyBorder="1" applyAlignment="1">
      <alignment horizontal="center" vertical="center"/>
      <protection/>
    </xf>
    <xf numFmtId="176" fontId="9" fillId="0" borderId="12" xfId="53" applyNumberFormat="1" applyFont="1" applyBorder="1" applyAlignment="1">
      <alignment horizontal="center"/>
      <protection/>
    </xf>
    <xf numFmtId="176" fontId="9" fillId="33" borderId="12" xfId="53" applyNumberFormat="1" applyFont="1" applyFill="1" applyBorder="1" applyAlignment="1">
      <alignment horizontal="center"/>
      <protection/>
    </xf>
    <xf numFmtId="1" fontId="10" fillId="0" borderId="12" xfId="53" applyNumberFormat="1" applyFont="1" applyBorder="1" applyAlignment="1">
      <alignment horizontal="center"/>
      <protection/>
    </xf>
    <xf numFmtId="1" fontId="10" fillId="0" borderId="0" xfId="53" applyNumberFormat="1" applyFont="1" applyBorder="1" applyAlignment="1">
      <alignment horizontal="right"/>
      <protection/>
    </xf>
    <xf numFmtId="0" fontId="41" fillId="0" borderId="0" xfId="53" applyFont="1" applyBorder="1">
      <alignment/>
      <protection/>
    </xf>
    <xf numFmtId="0" fontId="42" fillId="0" borderId="0" xfId="0" applyFont="1" applyAlignment="1">
      <alignment horizontal="center"/>
    </xf>
    <xf numFmtId="176" fontId="15" fillId="0" borderId="44" xfId="57" applyNumberFormat="1" applyFont="1" applyFill="1" applyBorder="1" applyAlignment="1">
      <alignment horizontal="center"/>
      <protection/>
    </xf>
    <xf numFmtId="1" fontId="10" fillId="0" borderId="0" xfId="61" applyNumberFormat="1" applyFont="1" applyBorder="1" applyAlignment="1">
      <alignment horizontal="right"/>
      <protection/>
    </xf>
    <xf numFmtId="0" fontId="10" fillId="0" borderId="0" xfId="0" applyFont="1" applyBorder="1" applyAlignment="1">
      <alignment/>
    </xf>
    <xf numFmtId="176" fontId="11" fillId="0" borderId="45" xfId="55" applyNumberFormat="1" applyFont="1" applyBorder="1" applyAlignment="1">
      <alignment horizontal="center"/>
      <protection/>
    </xf>
    <xf numFmtId="0" fontId="10" fillId="0" borderId="46" xfId="60" applyFont="1" applyBorder="1" applyAlignment="1">
      <alignment horizontal="center"/>
      <protection/>
    </xf>
    <xf numFmtId="0" fontId="12" fillId="0" borderId="19" xfId="60" applyFont="1" applyBorder="1" applyAlignment="1">
      <alignment horizontal="center"/>
      <protection/>
    </xf>
    <xf numFmtId="1" fontId="29" fillId="0" borderId="47" xfId="60" applyNumberFormat="1" applyFont="1" applyFill="1" applyBorder="1" applyAlignment="1">
      <alignment horizontal="center"/>
      <protection/>
    </xf>
    <xf numFmtId="1" fontId="29" fillId="0" borderId="35" xfId="60" applyNumberFormat="1" applyFont="1" applyFill="1" applyBorder="1" applyAlignment="1">
      <alignment horizontal="center"/>
      <protection/>
    </xf>
    <xf numFmtId="1" fontId="29" fillId="0" borderId="14" xfId="60" applyNumberFormat="1" applyFont="1" applyFill="1" applyBorder="1" applyAlignment="1">
      <alignment horizontal="center"/>
      <protection/>
    </xf>
    <xf numFmtId="177" fontId="29" fillId="0" borderId="48" xfId="60" applyNumberFormat="1" applyFont="1" applyBorder="1" applyAlignment="1">
      <alignment horizontal="center"/>
      <protection/>
    </xf>
    <xf numFmtId="177" fontId="29" fillId="0" borderId="49" xfId="60" applyNumberFormat="1" applyFont="1" applyBorder="1" applyAlignment="1">
      <alignment horizontal="center"/>
      <protection/>
    </xf>
    <xf numFmtId="177" fontId="29" fillId="0" borderId="45" xfId="60" applyNumberFormat="1" applyFont="1" applyBorder="1" applyAlignment="1">
      <alignment horizontal="center"/>
      <protection/>
    </xf>
    <xf numFmtId="1" fontId="2" fillId="0" borderId="0" xfId="59" applyNumberFormat="1" applyAlignment="1">
      <alignment horizontal="center"/>
      <protection/>
    </xf>
    <xf numFmtId="0" fontId="37" fillId="0" borderId="0" xfId="55" applyFont="1" applyBorder="1" applyAlignment="1">
      <alignment horizontal="center"/>
      <protection/>
    </xf>
    <xf numFmtId="0" fontId="10" fillId="0" borderId="0" xfId="55" applyFont="1" applyBorder="1" applyAlignment="1">
      <alignment horizontal="center"/>
      <protection/>
    </xf>
    <xf numFmtId="0" fontId="39" fillId="0" borderId="0" xfId="55" applyFont="1" applyBorder="1" applyAlignment="1">
      <alignment horizontal="center" vertical="center"/>
      <protection/>
    </xf>
    <xf numFmtId="0" fontId="0" fillId="0" borderId="0" xfId="55" applyBorder="1" applyAlignment="1">
      <alignment horizontal="center" vertical="center"/>
      <protection/>
    </xf>
    <xf numFmtId="0" fontId="41" fillId="0" borderId="0" xfId="0" applyFont="1" applyBorder="1" applyAlignment="1">
      <alignment horizontal="center"/>
    </xf>
    <xf numFmtId="0" fontId="0" fillId="0" borderId="0" xfId="0" applyBorder="1" applyAlignment="1">
      <alignment horizontal="center"/>
    </xf>
    <xf numFmtId="0" fontId="37" fillId="0" borderId="0" xfId="56" applyFont="1" applyBorder="1" applyAlignment="1">
      <alignment horizontal="center"/>
      <protection/>
    </xf>
    <xf numFmtId="0" fontId="10" fillId="0" borderId="0" xfId="56" applyFont="1" applyBorder="1" applyAlignment="1">
      <alignment horizontal="center"/>
      <protection/>
    </xf>
    <xf numFmtId="0" fontId="41" fillId="0" borderId="0" xfId="56" applyFont="1" applyBorder="1" applyAlignment="1">
      <alignment horizontal="center"/>
      <protection/>
    </xf>
    <xf numFmtId="0" fontId="31" fillId="0" borderId="0" xfId="0" applyFont="1" applyAlignment="1">
      <alignment horizontal="center"/>
    </xf>
    <xf numFmtId="0" fontId="40" fillId="0" borderId="0" xfId="0" applyFont="1" applyAlignment="1">
      <alignment horizontal="center"/>
    </xf>
    <xf numFmtId="0" fontId="34" fillId="0" borderId="19" xfId="0" applyFont="1" applyBorder="1" applyAlignment="1">
      <alignment horizontal="center" wrapText="1"/>
    </xf>
    <xf numFmtId="0" fontId="34" fillId="0" borderId="15" xfId="0" applyFont="1" applyBorder="1" applyAlignment="1">
      <alignment horizontal="center" wrapText="1"/>
    </xf>
    <xf numFmtId="0" fontId="34" fillId="0" borderId="19" xfId="0" applyFont="1" applyBorder="1" applyAlignment="1">
      <alignment horizontal="center"/>
    </xf>
    <xf numFmtId="0" fontId="34" fillId="0" borderId="15" xfId="0" applyFont="1" applyBorder="1" applyAlignment="1">
      <alignment horizontal="center"/>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Dezember 1994" xfId="54"/>
    <cellStyle name="Standard_NIED2000" xfId="55"/>
    <cellStyle name="Standard_NIED2000 2" xfId="56"/>
    <cellStyle name="Standard_SA-MI-T_1" xfId="57"/>
    <cellStyle name="Standard_Sicker3  Nadelwald" xfId="58"/>
    <cellStyle name="Standard_St Arnold  Niederschlag" xfId="59"/>
    <cellStyle name="Standard_St Arnold Luftfeuchtigkeit" xfId="60"/>
    <cellStyle name="Standard_St Arnold Lufttemperatur"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chartsheet" Target="chartsheets/sheet8.xml" /><Relationship Id="rId22" Type="http://schemas.openxmlformats.org/officeDocument/2006/relationships/worksheet" Target="worksheets/sheet14.xml" /><Relationship Id="rId23" Type="http://schemas.openxmlformats.org/officeDocument/2006/relationships/chartsheet" Target="chartsheets/sheet9.xml" /><Relationship Id="rId24" Type="http://schemas.openxmlformats.org/officeDocument/2006/relationships/chartsheet" Target="chartsheets/sheet10.xml" /><Relationship Id="rId25" Type="http://schemas.openxmlformats.org/officeDocument/2006/relationships/worksheet" Target="worksheets/sheet1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Vergleich Niederschlag und Sickerwasser unter Gras
Summenlinien St. Arnold 2015
</a:t>
            </a:r>
          </a:p>
        </c:rich>
      </c:tx>
      <c:layout>
        <c:manualLayout>
          <c:xMode val="factor"/>
          <c:yMode val="factor"/>
          <c:x val="-0.00425"/>
          <c:y val="-0.00175"/>
        </c:manualLayout>
      </c:layout>
      <c:spPr>
        <a:noFill/>
        <a:ln>
          <a:noFill/>
        </a:ln>
      </c:spPr>
    </c:title>
    <c:plotArea>
      <c:layout>
        <c:manualLayout>
          <c:xMode val="edge"/>
          <c:yMode val="edge"/>
          <c:x val="0.01175"/>
          <c:y val="0.12125"/>
          <c:w val="0.98375"/>
          <c:h val="0.861"/>
        </c:manualLayout>
      </c:layout>
      <c:lineChart>
        <c:grouping val="standard"/>
        <c:varyColors val="0"/>
        <c:ser>
          <c:idx val="0"/>
          <c:order val="0"/>
          <c:tx>
            <c:strRef>
              <c:f>'Tab Diagramm1 und 2'!$K$1</c:f>
              <c:strCache>
                <c:ptCount val="1"/>
                <c:pt idx="0">
                  <c:v>Niederschlag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2'!$K$2:$K$366</c:f>
              <c:numCache>
                <c:ptCount val="365"/>
                <c:pt idx="0">
                  <c:v>0</c:v>
                </c:pt>
                <c:pt idx="1">
                  <c:v>4.5</c:v>
                </c:pt>
                <c:pt idx="2">
                  <c:v>10.2</c:v>
                </c:pt>
                <c:pt idx="3">
                  <c:v>11.1</c:v>
                </c:pt>
                <c:pt idx="4">
                  <c:v>11.1</c:v>
                </c:pt>
                <c:pt idx="5">
                  <c:v>12</c:v>
                </c:pt>
                <c:pt idx="6">
                  <c:v>12.3</c:v>
                </c:pt>
                <c:pt idx="7">
                  <c:v>12.3</c:v>
                </c:pt>
                <c:pt idx="8">
                  <c:v>14.100000000000001</c:v>
                </c:pt>
                <c:pt idx="9">
                  <c:v>14.100000000000001</c:v>
                </c:pt>
                <c:pt idx="10">
                  <c:v>14.700000000000001</c:v>
                </c:pt>
                <c:pt idx="11">
                  <c:v>15.000000000000002</c:v>
                </c:pt>
                <c:pt idx="12">
                  <c:v>15.000000000000002</c:v>
                </c:pt>
                <c:pt idx="13">
                  <c:v>15.000000000000002</c:v>
                </c:pt>
                <c:pt idx="14">
                  <c:v>26.800000000000004</c:v>
                </c:pt>
                <c:pt idx="15">
                  <c:v>39.900000000000006</c:v>
                </c:pt>
                <c:pt idx="16">
                  <c:v>40.10000000000001</c:v>
                </c:pt>
                <c:pt idx="17">
                  <c:v>40.900000000000006</c:v>
                </c:pt>
                <c:pt idx="18">
                  <c:v>40.900000000000006</c:v>
                </c:pt>
                <c:pt idx="19">
                  <c:v>40.900000000000006</c:v>
                </c:pt>
                <c:pt idx="20">
                  <c:v>40.900000000000006</c:v>
                </c:pt>
                <c:pt idx="21">
                  <c:v>40.900000000000006</c:v>
                </c:pt>
                <c:pt idx="22">
                  <c:v>47.400000000000006</c:v>
                </c:pt>
                <c:pt idx="23">
                  <c:v>47.400000000000006</c:v>
                </c:pt>
                <c:pt idx="24">
                  <c:v>47.400000000000006</c:v>
                </c:pt>
                <c:pt idx="25">
                  <c:v>47.7</c:v>
                </c:pt>
                <c:pt idx="26">
                  <c:v>47.900000000000006</c:v>
                </c:pt>
                <c:pt idx="27">
                  <c:v>47.900000000000006</c:v>
                </c:pt>
                <c:pt idx="28">
                  <c:v>47.900000000000006</c:v>
                </c:pt>
                <c:pt idx="29">
                  <c:v>47.900000000000006</c:v>
                </c:pt>
                <c:pt idx="30">
                  <c:v>47.900000000000006</c:v>
                </c:pt>
                <c:pt idx="31">
                  <c:v>47.900000000000006</c:v>
                </c:pt>
                <c:pt idx="32">
                  <c:v>47.900000000000006</c:v>
                </c:pt>
                <c:pt idx="33">
                  <c:v>47.900000000000006</c:v>
                </c:pt>
                <c:pt idx="34">
                  <c:v>47.900000000000006</c:v>
                </c:pt>
                <c:pt idx="35">
                  <c:v>47.900000000000006</c:v>
                </c:pt>
                <c:pt idx="36">
                  <c:v>51.50000000000001</c:v>
                </c:pt>
                <c:pt idx="37">
                  <c:v>51.60000000000001</c:v>
                </c:pt>
                <c:pt idx="38">
                  <c:v>52.70000000000001</c:v>
                </c:pt>
                <c:pt idx="39">
                  <c:v>55.00000000000001</c:v>
                </c:pt>
                <c:pt idx="40">
                  <c:v>68</c:v>
                </c:pt>
                <c:pt idx="41">
                  <c:v>83.3</c:v>
                </c:pt>
                <c:pt idx="42">
                  <c:v>83.5</c:v>
                </c:pt>
                <c:pt idx="43">
                  <c:v>84</c:v>
                </c:pt>
                <c:pt idx="44">
                  <c:v>87.9</c:v>
                </c:pt>
                <c:pt idx="45">
                  <c:v>89.5</c:v>
                </c:pt>
                <c:pt idx="46">
                  <c:v>93.3</c:v>
                </c:pt>
                <c:pt idx="47">
                  <c:v>105.3</c:v>
                </c:pt>
                <c:pt idx="48">
                  <c:v>114.39999999999999</c:v>
                </c:pt>
                <c:pt idx="49">
                  <c:v>117.39999999999999</c:v>
                </c:pt>
                <c:pt idx="50">
                  <c:v>117.99999999999999</c:v>
                </c:pt>
                <c:pt idx="51">
                  <c:v>121.39999999999999</c:v>
                </c:pt>
                <c:pt idx="52">
                  <c:v>121.99999999999999</c:v>
                </c:pt>
                <c:pt idx="53">
                  <c:v>126.49999999999999</c:v>
                </c:pt>
                <c:pt idx="54">
                  <c:v>128.5</c:v>
                </c:pt>
                <c:pt idx="55">
                  <c:v>128.5</c:v>
                </c:pt>
                <c:pt idx="56">
                  <c:v>128.7</c:v>
                </c:pt>
                <c:pt idx="57">
                  <c:v>130.6</c:v>
                </c:pt>
                <c:pt idx="58">
                  <c:v>131.9</c:v>
                </c:pt>
                <c:pt idx="59">
                  <c:v>133.3</c:v>
                </c:pt>
                <c:pt idx="60">
                  <c:v>133.4</c:v>
                </c:pt>
                <c:pt idx="61">
                  <c:v>137.70000000000002</c:v>
                </c:pt>
                <c:pt idx="62">
                  <c:v>138.60000000000002</c:v>
                </c:pt>
                <c:pt idx="63">
                  <c:v>139.3</c:v>
                </c:pt>
                <c:pt idx="64">
                  <c:v>139.3</c:v>
                </c:pt>
                <c:pt idx="65">
                  <c:v>139.3</c:v>
                </c:pt>
                <c:pt idx="66">
                  <c:v>140.3</c:v>
                </c:pt>
                <c:pt idx="67">
                  <c:v>141</c:v>
                </c:pt>
                <c:pt idx="68">
                  <c:v>155.4</c:v>
                </c:pt>
                <c:pt idx="69">
                  <c:v>159.6</c:v>
                </c:pt>
                <c:pt idx="70">
                  <c:v>166.7</c:v>
                </c:pt>
                <c:pt idx="71">
                  <c:v>168.79999999999998</c:v>
                </c:pt>
                <c:pt idx="72">
                  <c:v>173.39999999999998</c:v>
                </c:pt>
                <c:pt idx="73">
                  <c:v>178.09999999999997</c:v>
                </c:pt>
                <c:pt idx="74">
                  <c:v>179.79999999999995</c:v>
                </c:pt>
                <c:pt idx="75">
                  <c:v>183.79999999999995</c:v>
                </c:pt>
                <c:pt idx="76">
                  <c:v>183.79999999999995</c:v>
                </c:pt>
                <c:pt idx="77">
                  <c:v>183.89999999999995</c:v>
                </c:pt>
                <c:pt idx="78">
                  <c:v>184.79999999999995</c:v>
                </c:pt>
                <c:pt idx="79">
                  <c:v>184.79999999999995</c:v>
                </c:pt>
                <c:pt idx="80">
                  <c:v>184.79999999999995</c:v>
                </c:pt>
                <c:pt idx="81">
                  <c:v>184.79999999999995</c:v>
                </c:pt>
                <c:pt idx="82">
                  <c:v>184.79999999999995</c:v>
                </c:pt>
                <c:pt idx="83">
                  <c:v>184.79999999999995</c:v>
                </c:pt>
                <c:pt idx="84">
                  <c:v>190.89999999999995</c:v>
                </c:pt>
                <c:pt idx="85">
                  <c:v>192.29999999999995</c:v>
                </c:pt>
                <c:pt idx="86">
                  <c:v>196.29999999999995</c:v>
                </c:pt>
                <c:pt idx="87">
                  <c:v>197.19999999999996</c:v>
                </c:pt>
                <c:pt idx="88">
                  <c:v>206.29999999999995</c:v>
                </c:pt>
                <c:pt idx="89">
                  <c:v>218.59999999999997</c:v>
                </c:pt>
                <c:pt idx="90">
                  <c:v>221.89999999999998</c:v>
                </c:pt>
                <c:pt idx="91">
                  <c:v>221.89999999999998</c:v>
                </c:pt>
                <c:pt idx="92">
                  <c:v>222.39999999999998</c:v>
                </c:pt>
                <c:pt idx="93">
                  <c:v>223.89999999999998</c:v>
                </c:pt>
                <c:pt idx="94">
                  <c:v>226.29999999999998</c:v>
                </c:pt>
                <c:pt idx="95">
                  <c:v>226.39999999999998</c:v>
                </c:pt>
                <c:pt idx="96">
                  <c:v>226.49999999999997</c:v>
                </c:pt>
                <c:pt idx="97">
                  <c:v>226.49999999999997</c:v>
                </c:pt>
                <c:pt idx="98">
                  <c:v>227.29999999999998</c:v>
                </c:pt>
                <c:pt idx="99">
                  <c:v>227.89999999999998</c:v>
                </c:pt>
                <c:pt idx="100">
                  <c:v>229.2</c:v>
                </c:pt>
                <c:pt idx="101">
                  <c:v>229.6</c:v>
                </c:pt>
                <c:pt idx="102">
                  <c:v>229.6</c:v>
                </c:pt>
                <c:pt idx="103">
                  <c:v>229.6</c:v>
                </c:pt>
                <c:pt idx="104">
                  <c:v>229.6</c:v>
                </c:pt>
                <c:pt idx="105">
                  <c:v>229.6</c:v>
                </c:pt>
                <c:pt idx="106">
                  <c:v>229.6</c:v>
                </c:pt>
                <c:pt idx="107">
                  <c:v>229.6</c:v>
                </c:pt>
                <c:pt idx="108">
                  <c:v>229.6</c:v>
                </c:pt>
                <c:pt idx="109">
                  <c:v>229.6</c:v>
                </c:pt>
                <c:pt idx="110">
                  <c:v>229.7</c:v>
                </c:pt>
                <c:pt idx="111">
                  <c:v>243</c:v>
                </c:pt>
                <c:pt idx="112">
                  <c:v>244</c:v>
                </c:pt>
                <c:pt idx="113">
                  <c:v>245.2</c:v>
                </c:pt>
                <c:pt idx="114">
                  <c:v>247.39999999999998</c:v>
                </c:pt>
                <c:pt idx="115">
                  <c:v>250.49999999999997</c:v>
                </c:pt>
                <c:pt idx="116">
                  <c:v>251.39999999999998</c:v>
                </c:pt>
                <c:pt idx="117">
                  <c:v>259.59999999999997</c:v>
                </c:pt>
                <c:pt idx="118">
                  <c:v>259.59999999999997</c:v>
                </c:pt>
                <c:pt idx="119">
                  <c:v>259.99999999999994</c:v>
                </c:pt>
                <c:pt idx="120">
                  <c:v>264.59999999999997</c:v>
                </c:pt>
                <c:pt idx="121">
                  <c:v>269.29999999999995</c:v>
                </c:pt>
                <c:pt idx="122">
                  <c:v>275.09999999999997</c:v>
                </c:pt>
                <c:pt idx="123">
                  <c:v>276.79999999999995</c:v>
                </c:pt>
                <c:pt idx="124">
                  <c:v>276.79999999999995</c:v>
                </c:pt>
                <c:pt idx="125">
                  <c:v>276.79999999999995</c:v>
                </c:pt>
                <c:pt idx="126">
                  <c:v>276.79999999999995</c:v>
                </c:pt>
                <c:pt idx="127">
                  <c:v>276.9</c:v>
                </c:pt>
                <c:pt idx="128">
                  <c:v>277.7</c:v>
                </c:pt>
                <c:pt idx="129">
                  <c:v>277.7</c:v>
                </c:pt>
                <c:pt idx="130">
                  <c:v>277.7</c:v>
                </c:pt>
                <c:pt idx="131">
                  <c:v>277.7</c:v>
                </c:pt>
                <c:pt idx="132">
                  <c:v>277.7</c:v>
                </c:pt>
                <c:pt idx="133">
                  <c:v>278.8</c:v>
                </c:pt>
                <c:pt idx="134">
                  <c:v>278.8</c:v>
                </c:pt>
                <c:pt idx="135">
                  <c:v>278.8</c:v>
                </c:pt>
                <c:pt idx="136">
                  <c:v>278.8</c:v>
                </c:pt>
                <c:pt idx="137">
                  <c:v>278.8</c:v>
                </c:pt>
                <c:pt idx="138">
                  <c:v>278.8</c:v>
                </c:pt>
                <c:pt idx="139">
                  <c:v>282.5</c:v>
                </c:pt>
                <c:pt idx="140">
                  <c:v>284.1</c:v>
                </c:pt>
                <c:pt idx="141">
                  <c:v>284.1</c:v>
                </c:pt>
                <c:pt idx="142">
                  <c:v>284.1</c:v>
                </c:pt>
                <c:pt idx="143">
                  <c:v>286.20000000000005</c:v>
                </c:pt>
                <c:pt idx="144">
                  <c:v>287.00000000000006</c:v>
                </c:pt>
                <c:pt idx="145">
                  <c:v>290.70000000000005</c:v>
                </c:pt>
                <c:pt idx="146">
                  <c:v>291.40000000000003</c:v>
                </c:pt>
                <c:pt idx="147">
                  <c:v>295.8</c:v>
                </c:pt>
                <c:pt idx="148">
                  <c:v>310.8</c:v>
                </c:pt>
                <c:pt idx="149">
                  <c:v>329.90000000000003</c:v>
                </c:pt>
                <c:pt idx="150">
                  <c:v>335.00000000000006</c:v>
                </c:pt>
                <c:pt idx="151">
                  <c:v>349.50000000000006</c:v>
                </c:pt>
                <c:pt idx="152">
                  <c:v>352.90000000000003</c:v>
                </c:pt>
                <c:pt idx="153">
                  <c:v>352.90000000000003</c:v>
                </c:pt>
                <c:pt idx="154">
                  <c:v>352.90000000000003</c:v>
                </c:pt>
                <c:pt idx="155">
                  <c:v>352.90000000000003</c:v>
                </c:pt>
                <c:pt idx="156">
                  <c:v>353.90000000000003</c:v>
                </c:pt>
                <c:pt idx="157">
                  <c:v>353.90000000000003</c:v>
                </c:pt>
                <c:pt idx="158">
                  <c:v>353.90000000000003</c:v>
                </c:pt>
                <c:pt idx="159">
                  <c:v>353.90000000000003</c:v>
                </c:pt>
                <c:pt idx="160">
                  <c:v>353.90000000000003</c:v>
                </c:pt>
                <c:pt idx="161">
                  <c:v>357.20000000000005</c:v>
                </c:pt>
                <c:pt idx="162">
                  <c:v>357.40000000000003</c:v>
                </c:pt>
                <c:pt idx="163">
                  <c:v>357.40000000000003</c:v>
                </c:pt>
                <c:pt idx="164">
                  <c:v>357.40000000000003</c:v>
                </c:pt>
                <c:pt idx="165">
                  <c:v>357.40000000000003</c:v>
                </c:pt>
                <c:pt idx="166">
                  <c:v>357.40000000000003</c:v>
                </c:pt>
                <c:pt idx="167">
                  <c:v>357.40000000000003</c:v>
                </c:pt>
                <c:pt idx="168">
                  <c:v>357.40000000000003</c:v>
                </c:pt>
                <c:pt idx="169">
                  <c:v>357.40000000000003</c:v>
                </c:pt>
                <c:pt idx="170">
                  <c:v>357.40000000000003</c:v>
                </c:pt>
                <c:pt idx="171">
                  <c:v>357.40000000000003</c:v>
                </c:pt>
                <c:pt idx="172">
                  <c:v>357.40000000000003</c:v>
                </c:pt>
                <c:pt idx="173">
                  <c:v>357.40000000000003</c:v>
                </c:pt>
                <c:pt idx="174">
                  <c:v>357.50000000000006</c:v>
                </c:pt>
                <c:pt idx="175">
                  <c:v>361.20000000000005</c:v>
                </c:pt>
                <c:pt idx="176">
                  <c:v>369.30000000000007</c:v>
                </c:pt>
                <c:pt idx="177">
                  <c:v>369.30000000000007</c:v>
                </c:pt>
                <c:pt idx="178">
                  <c:v>370.80000000000007</c:v>
                </c:pt>
                <c:pt idx="179">
                  <c:v>371.6000000000001</c:v>
                </c:pt>
                <c:pt idx="180">
                  <c:v>371.6000000000001</c:v>
                </c:pt>
                <c:pt idx="181">
                  <c:v>371.6000000000001</c:v>
                </c:pt>
                <c:pt idx="182">
                  <c:v>371.6000000000001</c:v>
                </c:pt>
                <c:pt idx="183">
                  <c:v>376.2000000000001</c:v>
                </c:pt>
                <c:pt idx="184">
                  <c:v>383.9000000000001</c:v>
                </c:pt>
                <c:pt idx="185">
                  <c:v>389.80000000000007</c:v>
                </c:pt>
                <c:pt idx="186">
                  <c:v>391.4000000000001</c:v>
                </c:pt>
                <c:pt idx="187">
                  <c:v>391.7000000000001</c:v>
                </c:pt>
                <c:pt idx="188">
                  <c:v>392.2000000000001</c:v>
                </c:pt>
                <c:pt idx="189">
                  <c:v>392.7000000000001</c:v>
                </c:pt>
                <c:pt idx="190">
                  <c:v>392.7000000000001</c:v>
                </c:pt>
                <c:pt idx="191">
                  <c:v>392.7000000000001</c:v>
                </c:pt>
                <c:pt idx="192">
                  <c:v>392.7000000000001</c:v>
                </c:pt>
                <c:pt idx="193">
                  <c:v>392.7000000000001</c:v>
                </c:pt>
                <c:pt idx="194">
                  <c:v>392.7000000000001</c:v>
                </c:pt>
                <c:pt idx="195">
                  <c:v>392.7000000000001</c:v>
                </c:pt>
                <c:pt idx="196">
                  <c:v>393.8000000000001</c:v>
                </c:pt>
                <c:pt idx="197">
                  <c:v>393.8000000000001</c:v>
                </c:pt>
                <c:pt idx="198">
                  <c:v>395.8000000000001</c:v>
                </c:pt>
                <c:pt idx="199">
                  <c:v>396.90000000000015</c:v>
                </c:pt>
                <c:pt idx="200">
                  <c:v>396.90000000000015</c:v>
                </c:pt>
                <c:pt idx="201">
                  <c:v>396.90000000000015</c:v>
                </c:pt>
                <c:pt idx="202">
                  <c:v>396.90000000000015</c:v>
                </c:pt>
                <c:pt idx="203">
                  <c:v>397.3000000000001</c:v>
                </c:pt>
                <c:pt idx="204">
                  <c:v>397.40000000000015</c:v>
                </c:pt>
                <c:pt idx="205">
                  <c:v>397.40000000000015</c:v>
                </c:pt>
                <c:pt idx="206">
                  <c:v>398.3000000000001</c:v>
                </c:pt>
                <c:pt idx="207">
                  <c:v>398.3000000000001</c:v>
                </c:pt>
                <c:pt idx="208">
                  <c:v>400.5000000000001</c:v>
                </c:pt>
                <c:pt idx="209">
                  <c:v>402.0000000000001</c:v>
                </c:pt>
                <c:pt idx="210">
                  <c:v>402.8000000000001</c:v>
                </c:pt>
                <c:pt idx="211">
                  <c:v>407.60000000000014</c:v>
                </c:pt>
                <c:pt idx="212">
                  <c:v>407.60000000000014</c:v>
                </c:pt>
                <c:pt idx="213">
                  <c:v>408.20000000000016</c:v>
                </c:pt>
                <c:pt idx="214">
                  <c:v>408.20000000000016</c:v>
                </c:pt>
                <c:pt idx="215">
                  <c:v>408.20000000000016</c:v>
                </c:pt>
                <c:pt idx="216">
                  <c:v>409.70000000000016</c:v>
                </c:pt>
                <c:pt idx="217">
                  <c:v>409.70000000000016</c:v>
                </c:pt>
                <c:pt idx="218">
                  <c:v>409.70000000000016</c:v>
                </c:pt>
                <c:pt idx="219">
                  <c:v>409.70000000000016</c:v>
                </c:pt>
                <c:pt idx="220">
                  <c:v>409.70000000000016</c:v>
                </c:pt>
                <c:pt idx="221">
                  <c:v>409.70000000000016</c:v>
                </c:pt>
                <c:pt idx="222">
                  <c:v>409.70000000000016</c:v>
                </c:pt>
                <c:pt idx="223">
                  <c:v>409.70000000000016</c:v>
                </c:pt>
                <c:pt idx="224">
                  <c:v>412.3000000000002</c:v>
                </c:pt>
                <c:pt idx="225">
                  <c:v>412.3000000000002</c:v>
                </c:pt>
                <c:pt idx="226">
                  <c:v>412.3000000000002</c:v>
                </c:pt>
                <c:pt idx="227">
                  <c:v>412.3000000000002</c:v>
                </c:pt>
                <c:pt idx="228">
                  <c:v>414.8000000000002</c:v>
                </c:pt>
                <c:pt idx="229">
                  <c:v>415.9000000000002</c:v>
                </c:pt>
                <c:pt idx="230">
                  <c:v>417.8000000000002</c:v>
                </c:pt>
                <c:pt idx="231">
                  <c:v>417.9000000000002</c:v>
                </c:pt>
                <c:pt idx="232">
                  <c:v>429.1000000000002</c:v>
                </c:pt>
                <c:pt idx="233">
                  <c:v>438.50000000000017</c:v>
                </c:pt>
                <c:pt idx="234">
                  <c:v>438.90000000000015</c:v>
                </c:pt>
                <c:pt idx="235">
                  <c:v>438.90000000000015</c:v>
                </c:pt>
                <c:pt idx="236">
                  <c:v>438.90000000000015</c:v>
                </c:pt>
                <c:pt idx="237">
                  <c:v>444.10000000000014</c:v>
                </c:pt>
                <c:pt idx="238">
                  <c:v>445.40000000000015</c:v>
                </c:pt>
                <c:pt idx="239">
                  <c:v>445.90000000000015</c:v>
                </c:pt>
                <c:pt idx="240">
                  <c:v>445.90000000000015</c:v>
                </c:pt>
                <c:pt idx="241">
                  <c:v>445.90000000000015</c:v>
                </c:pt>
                <c:pt idx="242">
                  <c:v>445.90000000000015</c:v>
                </c:pt>
                <c:pt idx="243">
                  <c:v>457.40000000000015</c:v>
                </c:pt>
                <c:pt idx="244">
                  <c:v>457.40000000000015</c:v>
                </c:pt>
                <c:pt idx="245">
                  <c:v>457.50000000000017</c:v>
                </c:pt>
                <c:pt idx="246">
                  <c:v>459.50000000000017</c:v>
                </c:pt>
                <c:pt idx="247">
                  <c:v>459.50000000000017</c:v>
                </c:pt>
                <c:pt idx="248">
                  <c:v>460.00000000000017</c:v>
                </c:pt>
                <c:pt idx="249">
                  <c:v>480.8000000000002</c:v>
                </c:pt>
                <c:pt idx="250">
                  <c:v>481.8000000000002</c:v>
                </c:pt>
                <c:pt idx="251">
                  <c:v>481.8000000000002</c:v>
                </c:pt>
                <c:pt idx="252">
                  <c:v>481.8000000000002</c:v>
                </c:pt>
                <c:pt idx="253">
                  <c:v>483.4000000000002</c:v>
                </c:pt>
                <c:pt idx="254">
                  <c:v>488.8000000000002</c:v>
                </c:pt>
                <c:pt idx="255">
                  <c:v>489.3000000000002</c:v>
                </c:pt>
                <c:pt idx="256">
                  <c:v>490.00000000000017</c:v>
                </c:pt>
                <c:pt idx="257">
                  <c:v>491.3000000000002</c:v>
                </c:pt>
                <c:pt idx="258">
                  <c:v>497.50000000000017</c:v>
                </c:pt>
                <c:pt idx="259">
                  <c:v>500.1000000000002</c:v>
                </c:pt>
                <c:pt idx="260">
                  <c:v>502.4000000000002</c:v>
                </c:pt>
                <c:pt idx="261">
                  <c:v>506.8000000000002</c:v>
                </c:pt>
                <c:pt idx="262">
                  <c:v>506.9000000000002</c:v>
                </c:pt>
                <c:pt idx="263">
                  <c:v>506.9000000000002</c:v>
                </c:pt>
                <c:pt idx="264">
                  <c:v>506.9000000000002</c:v>
                </c:pt>
                <c:pt idx="265">
                  <c:v>514.5000000000002</c:v>
                </c:pt>
                <c:pt idx="266">
                  <c:v>535.7000000000003</c:v>
                </c:pt>
                <c:pt idx="267">
                  <c:v>538.1000000000003</c:v>
                </c:pt>
                <c:pt idx="268">
                  <c:v>548.4000000000002</c:v>
                </c:pt>
                <c:pt idx="269">
                  <c:v>551.5000000000002</c:v>
                </c:pt>
                <c:pt idx="270">
                  <c:v>555.6000000000003</c:v>
                </c:pt>
                <c:pt idx="271">
                  <c:v>555.6000000000003</c:v>
                </c:pt>
                <c:pt idx="272">
                  <c:v>555.6000000000003</c:v>
                </c:pt>
                <c:pt idx="273">
                  <c:v>555.6000000000003</c:v>
                </c:pt>
                <c:pt idx="274">
                  <c:v>555.6000000000003</c:v>
                </c:pt>
                <c:pt idx="275">
                  <c:v>555.9000000000002</c:v>
                </c:pt>
                <c:pt idx="276">
                  <c:v>562.6000000000003</c:v>
                </c:pt>
                <c:pt idx="277">
                  <c:v>562.6000000000003</c:v>
                </c:pt>
                <c:pt idx="278">
                  <c:v>573.9000000000002</c:v>
                </c:pt>
                <c:pt idx="279">
                  <c:v>577.6000000000003</c:v>
                </c:pt>
                <c:pt idx="280">
                  <c:v>577.6000000000003</c:v>
                </c:pt>
                <c:pt idx="281">
                  <c:v>577.6000000000003</c:v>
                </c:pt>
                <c:pt idx="282">
                  <c:v>582.2000000000003</c:v>
                </c:pt>
                <c:pt idx="283">
                  <c:v>582.2000000000003</c:v>
                </c:pt>
                <c:pt idx="284">
                  <c:v>582.2000000000003</c:v>
                </c:pt>
                <c:pt idx="285">
                  <c:v>584.5000000000002</c:v>
                </c:pt>
                <c:pt idx="286">
                  <c:v>584.5000000000002</c:v>
                </c:pt>
                <c:pt idx="287">
                  <c:v>591.0000000000002</c:v>
                </c:pt>
                <c:pt idx="288">
                  <c:v>632.2000000000003</c:v>
                </c:pt>
                <c:pt idx="289">
                  <c:v>664.2000000000003</c:v>
                </c:pt>
                <c:pt idx="290">
                  <c:v>664.3000000000003</c:v>
                </c:pt>
                <c:pt idx="291">
                  <c:v>664.3000000000003</c:v>
                </c:pt>
                <c:pt idx="292">
                  <c:v>664.3000000000003</c:v>
                </c:pt>
                <c:pt idx="293">
                  <c:v>664.3000000000003</c:v>
                </c:pt>
                <c:pt idx="294">
                  <c:v>664.3000000000003</c:v>
                </c:pt>
                <c:pt idx="295">
                  <c:v>667.0000000000003</c:v>
                </c:pt>
                <c:pt idx="296">
                  <c:v>670.2000000000004</c:v>
                </c:pt>
                <c:pt idx="297">
                  <c:v>674.3000000000004</c:v>
                </c:pt>
                <c:pt idx="298">
                  <c:v>674.8000000000004</c:v>
                </c:pt>
                <c:pt idx="299">
                  <c:v>679.5000000000005</c:v>
                </c:pt>
                <c:pt idx="300">
                  <c:v>679.5000000000005</c:v>
                </c:pt>
                <c:pt idx="301">
                  <c:v>692.1000000000005</c:v>
                </c:pt>
                <c:pt idx="302">
                  <c:v>712.5000000000005</c:v>
                </c:pt>
                <c:pt idx="303">
                  <c:v>713.0000000000005</c:v>
                </c:pt>
                <c:pt idx="304">
                  <c:v>718.5000000000005</c:v>
                </c:pt>
                <c:pt idx="305">
                  <c:v>718.5000000000005</c:v>
                </c:pt>
                <c:pt idx="306">
                  <c:v>720.6000000000005</c:v>
                </c:pt>
                <c:pt idx="307">
                  <c:v>725.6000000000005</c:v>
                </c:pt>
                <c:pt idx="308">
                  <c:v>727.5000000000005</c:v>
                </c:pt>
                <c:pt idx="309">
                  <c:v>732.6000000000005</c:v>
                </c:pt>
                <c:pt idx="310">
                  <c:v>734.9000000000004</c:v>
                </c:pt>
                <c:pt idx="311">
                  <c:v>735.4000000000004</c:v>
                </c:pt>
                <c:pt idx="312">
                  <c:v>735.4000000000004</c:v>
                </c:pt>
                <c:pt idx="313">
                  <c:v>735.4000000000004</c:v>
                </c:pt>
                <c:pt idx="314">
                  <c:v>735.4000000000004</c:v>
                </c:pt>
                <c:pt idx="315">
                  <c:v>740.0000000000005</c:v>
                </c:pt>
                <c:pt idx="316">
                  <c:v>742.1000000000005</c:v>
                </c:pt>
                <c:pt idx="317">
                  <c:v>745.3000000000005</c:v>
                </c:pt>
                <c:pt idx="318">
                  <c:v>749.0000000000006</c:v>
                </c:pt>
                <c:pt idx="319">
                  <c:v>756.6000000000006</c:v>
                </c:pt>
                <c:pt idx="320">
                  <c:v>761.3000000000006</c:v>
                </c:pt>
                <c:pt idx="321">
                  <c:v>761.5000000000007</c:v>
                </c:pt>
                <c:pt idx="322">
                  <c:v>766.7000000000007</c:v>
                </c:pt>
                <c:pt idx="323">
                  <c:v>767.2000000000007</c:v>
                </c:pt>
                <c:pt idx="324">
                  <c:v>767.9000000000008</c:v>
                </c:pt>
                <c:pt idx="325">
                  <c:v>780.2000000000007</c:v>
                </c:pt>
                <c:pt idx="326">
                  <c:v>781.7000000000007</c:v>
                </c:pt>
                <c:pt idx="327">
                  <c:v>782.0000000000007</c:v>
                </c:pt>
                <c:pt idx="328">
                  <c:v>782.4000000000007</c:v>
                </c:pt>
                <c:pt idx="329">
                  <c:v>782.4000000000007</c:v>
                </c:pt>
                <c:pt idx="330">
                  <c:v>782.4000000000007</c:v>
                </c:pt>
                <c:pt idx="331">
                  <c:v>782.4000000000007</c:v>
                </c:pt>
                <c:pt idx="332">
                  <c:v>782.4000000000007</c:v>
                </c:pt>
                <c:pt idx="333">
                  <c:v>782.4000000000007</c:v>
                </c:pt>
                <c:pt idx="334">
                  <c:v>782.4000000000007</c:v>
                </c:pt>
                <c:pt idx="335">
                  <c:v>782.4000000000007</c:v>
                </c:pt>
                <c:pt idx="336">
                  <c:v>782.4000000000007</c:v>
                </c:pt>
                <c:pt idx="337">
                  <c:v>782.4000000000007</c:v>
                </c:pt>
                <c:pt idx="338">
                  <c:v>787.0000000000007</c:v>
                </c:pt>
                <c:pt idx="339">
                  <c:v>793.7000000000007</c:v>
                </c:pt>
                <c:pt idx="340">
                  <c:v>794.3000000000008</c:v>
                </c:pt>
                <c:pt idx="341">
                  <c:v>796.0000000000008</c:v>
                </c:pt>
                <c:pt idx="342">
                  <c:v>796.6000000000008</c:v>
                </c:pt>
                <c:pt idx="343">
                  <c:v>796.6000000000008</c:v>
                </c:pt>
                <c:pt idx="344">
                  <c:v>796.6000000000008</c:v>
                </c:pt>
                <c:pt idx="345">
                  <c:v>796.6000000000008</c:v>
                </c:pt>
                <c:pt idx="346">
                  <c:v>798.9000000000008</c:v>
                </c:pt>
                <c:pt idx="347">
                  <c:v>805.8000000000008</c:v>
                </c:pt>
                <c:pt idx="348">
                  <c:v>815.7000000000007</c:v>
                </c:pt>
                <c:pt idx="349">
                  <c:v>834.4000000000008</c:v>
                </c:pt>
                <c:pt idx="350">
                  <c:v>834.5000000000008</c:v>
                </c:pt>
                <c:pt idx="351">
                  <c:v>835.5000000000008</c:v>
                </c:pt>
                <c:pt idx="352">
                  <c:v>836.0000000000008</c:v>
                </c:pt>
                <c:pt idx="353">
                  <c:v>836.0000000000008</c:v>
                </c:pt>
                <c:pt idx="354">
                  <c:v>836.5000000000008</c:v>
                </c:pt>
                <c:pt idx="355">
                  <c:v>837.7000000000008</c:v>
                </c:pt>
                <c:pt idx="356">
                  <c:v>837.7000000000008</c:v>
                </c:pt>
                <c:pt idx="357">
                  <c:v>838.1000000000008</c:v>
                </c:pt>
                <c:pt idx="358">
                  <c:v>838.1000000000008</c:v>
                </c:pt>
                <c:pt idx="359">
                  <c:v>838.1000000000008</c:v>
                </c:pt>
                <c:pt idx="360">
                  <c:v>838.1000000000008</c:v>
                </c:pt>
                <c:pt idx="361">
                  <c:v>838.1000000000008</c:v>
                </c:pt>
                <c:pt idx="362">
                  <c:v>838.1000000000008</c:v>
                </c:pt>
                <c:pt idx="363">
                  <c:v>838.1000000000008</c:v>
                </c:pt>
                <c:pt idx="364">
                  <c:v>838.1000000000008</c:v>
                </c:pt>
              </c:numCache>
            </c:numRef>
          </c:val>
          <c:smooth val="0"/>
        </c:ser>
        <c:ser>
          <c:idx val="1"/>
          <c:order val="1"/>
          <c:tx>
            <c:strRef>
              <c:f>'Tab Diagramm1 und 2'!$L$1</c:f>
              <c:strCache>
                <c:ptCount val="1"/>
                <c:pt idx="0">
                  <c:v>Sickerwasser Gras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2'!$L$2:$L$366</c:f>
              <c:numCache>
                <c:ptCount val="365"/>
                <c:pt idx="0">
                  <c:v>0.23300970873786303</c:v>
                </c:pt>
                <c:pt idx="1">
                  <c:v>0.46601941747572606</c:v>
                </c:pt>
                <c:pt idx="2">
                  <c:v>0.6990370581889682</c:v>
                </c:pt>
                <c:pt idx="3">
                  <c:v>0.9320467669268313</c:v>
                </c:pt>
                <c:pt idx="4">
                  <c:v>1.1650564756646944</c:v>
                </c:pt>
                <c:pt idx="5">
                  <c:v>1.3980661844025575</c:v>
                </c:pt>
                <c:pt idx="6">
                  <c:v>1.6310758931404206</c:v>
                </c:pt>
                <c:pt idx="7">
                  <c:v>1.8640856018782836</c:v>
                </c:pt>
                <c:pt idx="8">
                  <c:v>2.0970953106161465</c:v>
                </c:pt>
                <c:pt idx="9">
                  <c:v>2.3301050193540096</c:v>
                </c:pt>
                <c:pt idx="10">
                  <c:v>2.5631147280918727</c:v>
                </c:pt>
                <c:pt idx="11">
                  <c:v>2.7961244368297358</c:v>
                </c:pt>
                <c:pt idx="12">
                  <c:v>3.029134145567599</c:v>
                </c:pt>
                <c:pt idx="13">
                  <c:v>3.262143854305462</c:v>
                </c:pt>
                <c:pt idx="14">
                  <c:v>3.49529633860015</c:v>
                </c:pt>
                <c:pt idx="15">
                  <c:v>3.730590456247208</c:v>
                </c:pt>
                <c:pt idx="16">
                  <c:v>3.965884573894266</c:v>
                </c:pt>
                <c:pt idx="17">
                  <c:v>4.201178691541324</c:v>
                </c:pt>
                <c:pt idx="18">
                  <c:v>4.436472809188382</c:v>
                </c:pt>
                <c:pt idx="19">
                  <c:v>4.70362967193348</c:v>
                </c:pt>
                <c:pt idx="20">
                  <c:v>5.0194191456176895</c:v>
                </c:pt>
                <c:pt idx="21">
                  <c:v>5.335208619301899</c:v>
                </c:pt>
                <c:pt idx="22">
                  <c:v>5.680481523785331</c:v>
                </c:pt>
                <c:pt idx="23">
                  <c:v>6.124925968229777</c:v>
                </c:pt>
                <c:pt idx="24">
                  <c:v>6.569370412674224</c:v>
                </c:pt>
                <c:pt idx="25">
                  <c:v>7.016460359764173</c:v>
                </c:pt>
                <c:pt idx="26">
                  <c:v>7.608802702106512</c:v>
                </c:pt>
                <c:pt idx="27">
                  <c:v>8.257451350755158</c:v>
                </c:pt>
                <c:pt idx="28">
                  <c:v>8.906099999403803</c:v>
                </c:pt>
                <c:pt idx="29">
                  <c:v>9.573752026430826</c:v>
                </c:pt>
                <c:pt idx="30">
                  <c:v>10.323752026430824</c:v>
                </c:pt>
                <c:pt idx="31">
                  <c:v>11.073752026430823</c:v>
                </c:pt>
                <c:pt idx="32">
                  <c:v>11.864430905741171</c:v>
                </c:pt>
                <c:pt idx="33">
                  <c:v>12.683396422982552</c:v>
                </c:pt>
                <c:pt idx="34">
                  <c:v>13.485120560913584</c:v>
                </c:pt>
                <c:pt idx="35">
                  <c:v>14.312706767810141</c:v>
                </c:pt>
                <c:pt idx="36">
                  <c:v>15.16553928012541</c:v>
                </c:pt>
                <c:pt idx="37">
                  <c:v>16.022682137268266</c:v>
                </c:pt>
                <c:pt idx="38">
                  <c:v>16.896359385945516</c:v>
                </c:pt>
                <c:pt idx="39">
                  <c:v>17.78524827483441</c:v>
                </c:pt>
                <c:pt idx="40">
                  <c:v>18.665539280125415</c:v>
                </c:pt>
                <c:pt idx="41">
                  <c:v>19.51672975631589</c:v>
                </c:pt>
                <c:pt idx="42">
                  <c:v>20.316729756315887</c:v>
                </c:pt>
                <c:pt idx="43">
                  <c:v>21.116729756315884</c:v>
                </c:pt>
                <c:pt idx="44">
                  <c:v>21.91672975631588</c:v>
                </c:pt>
                <c:pt idx="45">
                  <c:v>22.71672975631588</c:v>
                </c:pt>
                <c:pt idx="46">
                  <c:v>23.514041584272867</c:v>
                </c:pt>
                <c:pt idx="47">
                  <c:v>24.288235132659963</c:v>
                </c:pt>
                <c:pt idx="48">
                  <c:v>25.083396422982542</c:v>
                </c:pt>
                <c:pt idx="49">
                  <c:v>25.915539280125397</c:v>
                </c:pt>
                <c:pt idx="50">
                  <c:v>26.93339642298254</c:v>
                </c:pt>
                <c:pt idx="51">
                  <c:v>28.400063089649205</c:v>
                </c:pt>
                <c:pt idx="52">
                  <c:v>30.497979756315864</c:v>
                </c:pt>
                <c:pt idx="53">
                  <c:v>33.64976547060158</c:v>
                </c:pt>
                <c:pt idx="54">
                  <c:v>37.35214642298252</c:v>
                </c:pt>
                <c:pt idx="55">
                  <c:v>41.35214642298251</c:v>
                </c:pt>
                <c:pt idx="56">
                  <c:v>45.35214642298249</c:v>
                </c:pt>
                <c:pt idx="57">
                  <c:v>49.35214642298248</c:v>
                </c:pt>
                <c:pt idx="58">
                  <c:v>53.221194042030085</c:v>
                </c:pt>
                <c:pt idx="59">
                  <c:v>56.372979756315786</c:v>
                </c:pt>
                <c:pt idx="60">
                  <c:v>59.35214642298244</c:v>
                </c:pt>
                <c:pt idx="61">
                  <c:v>62.352146422982436</c:v>
                </c:pt>
                <c:pt idx="62">
                  <c:v>65.35214642298243</c:v>
                </c:pt>
                <c:pt idx="63">
                  <c:v>68.13686864520464</c:v>
                </c:pt>
                <c:pt idx="64">
                  <c:v>70.8035353118713</c:v>
                </c:pt>
                <c:pt idx="65">
                  <c:v>73.26464642298241</c:v>
                </c:pt>
                <c:pt idx="66">
                  <c:v>75.6646464229824</c:v>
                </c:pt>
                <c:pt idx="67">
                  <c:v>78.0055555138915</c:v>
                </c:pt>
                <c:pt idx="68">
                  <c:v>80.18737369570968</c:v>
                </c:pt>
                <c:pt idx="69">
                  <c:v>82.36919187752787</c:v>
                </c:pt>
                <c:pt idx="70">
                  <c:v>84.37297975631574</c:v>
                </c:pt>
                <c:pt idx="71">
                  <c:v>86.09321785155383</c:v>
                </c:pt>
                <c:pt idx="72">
                  <c:v>87.9146464229824</c:v>
                </c:pt>
                <c:pt idx="73">
                  <c:v>89.6646464229824</c:v>
                </c:pt>
                <c:pt idx="74">
                  <c:v>91.37893213726811</c:v>
                </c:pt>
                <c:pt idx="75">
                  <c:v>93.14541565375163</c:v>
                </c:pt>
                <c:pt idx="76">
                  <c:v>94.99156949990547</c:v>
                </c:pt>
                <c:pt idx="77">
                  <c:v>96.8377233460593</c:v>
                </c:pt>
                <c:pt idx="78">
                  <c:v>98.78964642298237</c:v>
                </c:pt>
                <c:pt idx="79">
                  <c:v>100.86464642298236</c:v>
                </c:pt>
                <c:pt idx="80">
                  <c:v>103.47020197853792</c:v>
                </c:pt>
                <c:pt idx="81">
                  <c:v>106.13686864520457</c:v>
                </c:pt>
                <c:pt idx="82">
                  <c:v>109.10214642298234</c:v>
                </c:pt>
                <c:pt idx="83">
                  <c:v>112.10214642298233</c:v>
                </c:pt>
                <c:pt idx="84">
                  <c:v>114.97714642298232</c:v>
                </c:pt>
                <c:pt idx="85">
                  <c:v>117.9771464229823</c:v>
                </c:pt>
                <c:pt idx="86">
                  <c:v>120.80353531187117</c:v>
                </c:pt>
                <c:pt idx="87">
                  <c:v>123.47020197853783</c:v>
                </c:pt>
                <c:pt idx="88">
                  <c:v>126.13686864520449</c:v>
                </c:pt>
                <c:pt idx="89">
                  <c:v>128.76464642298225</c:v>
                </c:pt>
                <c:pt idx="90">
                  <c:v>131.09646460480045</c:v>
                </c:pt>
                <c:pt idx="91">
                  <c:v>133.27828278661863</c:v>
                </c:pt>
                <c:pt idx="92">
                  <c:v>134.74103531187114</c:v>
                </c:pt>
                <c:pt idx="93">
                  <c:v>136.74103531187114</c:v>
                </c:pt>
                <c:pt idx="94">
                  <c:v>138.74103531187114</c:v>
                </c:pt>
                <c:pt idx="95">
                  <c:v>140.63900539734124</c:v>
                </c:pt>
                <c:pt idx="96">
                  <c:v>142.48515924349508</c:v>
                </c:pt>
                <c:pt idx="97">
                  <c:v>144.33131308964892</c:v>
                </c:pt>
                <c:pt idx="98">
                  <c:v>146.1005438588797</c:v>
                </c:pt>
                <c:pt idx="99">
                  <c:v>147.8372654706013</c:v>
                </c:pt>
                <c:pt idx="100">
                  <c:v>149.6577019785378</c:v>
                </c:pt>
                <c:pt idx="101">
                  <c:v>151.6577019785378</c:v>
                </c:pt>
                <c:pt idx="102">
                  <c:v>153.6577019785378</c:v>
                </c:pt>
                <c:pt idx="103">
                  <c:v>155.6577019785378</c:v>
                </c:pt>
                <c:pt idx="104">
                  <c:v>157.7782827866186</c:v>
                </c:pt>
                <c:pt idx="105">
                  <c:v>159.9077019785378</c:v>
                </c:pt>
                <c:pt idx="106">
                  <c:v>161.8633643717002</c:v>
                </c:pt>
                <c:pt idx="107">
                  <c:v>163.74103531187112</c:v>
                </c:pt>
                <c:pt idx="108">
                  <c:v>165.74103531187112</c:v>
                </c:pt>
                <c:pt idx="109">
                  <c:v>167.74103531187112</c:v>
                </c:pt>
                <c:pt idx="110">
                  <c:v>169.74103531187112</c:v>
                </c:pt>
                <c:pt idx="111">
                  <c:v>171.74103531187112</c:v>
                </c:pt>
                <c:pt idx="112">
                  <c:v>173.74103531187112</c:v>
                </c:pt>
                <c:pt idx="113">
                  <c:v>175.63259514093093</c:v>
                </c:pt>
                <c:pt idx="114">
                  <c:v>177.47874898708477</c:v>
                </c:pt>
                <c:pt idx="115">
                  <c:v>179.25393213726792</c:v>
                </c:pt>
                <c:pt idx="116">
                  <c:v>180.85909086742666</c:v>
                </c:pt>
                <c:pt idx="117">
                  <c:v>182.5396464229822</c:v>
                </c:pt>
                <c:pt idx="118">
                  <c:v>184.19242420075997</c:v>
                </c:pt>
                <c:pt idx="119">
                  <c:v>185.79242420075997</c:v>
                </c:pt>
                <c:pt idx="120">
                  <c:v>187.3257575340933</c:v>
                </c:pt>
                <c:pt idx="121">
                  <c:v>188.6868686452044</c:v>
                </c:pt>
                <c:pt idx="122">
                  <c:v>190.09046341644623</c:v>
                </c:pt>
                <c:pt idx="123">
                  <c:v>191.50222812232857</c:v>
                </c:pt>
                <c:pt idx="124">
                  <c:v>192.85516929879915</c:v>
                </c:pt>
                <c:pt idx="125">
                  <c:v>194.2669340046815</c:v>
                </c:pt>
                <c:pt idx="126">
                  <c:v>195.67869871056385</c:v>
                </c:pt>
                <c:pt idx="127">
                  <c:v>197.0904634164462</c:v>
                </c:pt>
                <c:pt idx="128">
                  <c:v>198.50222812232855</c:v>
                </c:pt>
                <c:pt idx="129">
                  <c:v>199.9139928282109</c:v>
                </c:pt>
                <c:pt idx="130">
                  <c:v>201.3924242007599</c:v>
                </c:pt>
                <c:pt idx="131">
                  <c:v>203.07575753409324</c:v>
                </c:pt>
                <c:pt idx="132">
                  <c:v>204.8642190725548</c:v>
                </c:pt>
                <c:pt idx="133">
                  <c:v>206.78409086742658</c:v>
                </c:pt>
                <c:pt idx="134">
                  <c:v>208.71037291870863</c:v>
                </c:pt>
                <c:pt idx="135">
                  <c:v>210.6174242007599</c:v>
                </c:pt>
                <c:pt idx="136">
                  <c:v>212.6174242007599</c:v>
                </c:pt>
                <c:pt idx="137">
                  <c:v>214.70075753409324</c:v>
                </c:pt>
                <c:pt idx="138">
                  <c:v>216.70075753409324</c:v>
                </c:pt>
                <c:pt idx="139">
                  <c:v>218.70075753409324</c:v>
                </c:pt>
                <c:pt idx="140">
                  <c:v>220.70075753409324</c:v>
                </c:pt>
                <c:pt idx="141">
                  <c:v>222.55652676486247</c:v>
                </c:pt>
                <c:pt idx="142">
                  <c:v>224.36147181980752</c:v>
                </c:pt>
                <c:pt idx="143">
                  <c:v>226.094988303324</c:v>
                </c:pt>
                <c:pt idx="144">
                  <c:v>227.8614718198075</c:v>
                </c:pt>
                <c:pt idx="145">
                  <c:v>229.5257575340932</c:v>
                </c:pt>
                <c:pt idx="146">
                  <c:v>231.1257575340932</c:v>
                </c:pt>
                <c:pt idx="147">
                  <c:v>232.7257575340932</c:v>
                </c:pt>
                <c:pt idx="148">
                  <c:v>234.24242420075984</c:v>
                </c:pt>
                <c:pt idx="149">
                  <c:v>235.57575753409319</c:v>
                </c:pt>
                <c:pt idx="150">
                  <c:v>236.90909086742653</c:v>
                </c:pt>
                <c:pt idx="151">
                  <c:v>238.24242420075987</c:v>
                </c:pt>
                <c:pt idx="152">
                  <c:v>239.53628384988266</c:v>
                </c:pt>
                <c:pt idx="153">
                  <c:v>240.79944174461951</c:v>
                </c:pt>
                <c:pt idx="154">
                  <c:v>242.06259963935636</c:v>
                </c:pt>
                <c:pt idx="155">
                  <c:v>243.4195075340932</c:v>
                </c:pt>
                <c:pt idx="156">
                  <c:v>245.2007575340932</c:v>
                </c:pt>
                <c:pt idx="157">
                  <c:v>247.5479797563154</c:v>
                </c:pt>
                <c:pt idx="158">
                  <c:v>250.6075035658392</c:v>
                </c:pt>
                <c:pt idx="159">
                  <c:v>254.2384559467916</c:v>
                </c:pt>
                <c:pt idx="160">
                  <c:v>258.2384559467916</c:v>
                </c:pt>
                <c:pt idx="161">
                  <c:v>261.75036070869635</c:v>
                </c:pt>
                <c:pt idx="162">
                  <c:v>265.0092892801249</c:v>
                </c:pt>
                <c:pt idx="163">
                  <c:v>268.0092892801249</c:v>
                </c:pt>
                <c:pt idx="164">
                  <c:v>271.0092892801249</c:v>
                </c:pt>
                <c:pt idx="165">
                  <c:v>274.0197059467916</c:v>
                </c:pt>
                <c:pt idx="166">
                  <c:v>277.0197059467916</c:v>
                </c:pt>
                <c:pt idx="167">
                  <c:v>279.76623372456936</c:v>
                </c:pt>
                <c:pt idx="168">
                  <c:v>282.1399710983067</c:v>
                </c:pt>
                <c:pt idx="169">
                  <c:v>284.3217892801249</c:v>
                </c:pt>
                <c:pt idx="170">
                  <c:v>286.3634559467916</c:v>
                </c:pt>
                <c:pt idx="171">
                  <c:v>288.3634559467916</c:v>
                </c:pt>
                <c:pt idx="172">
                  <c:v>290.3634559467916</c:v>
                </c:pt>
                <c:pt idx="173">
                  <c:v>292.3217892801249</c:v>
                </c:pt>
                <c:pt idx="174">
                  <c:v>294.0717892801249</c:v>
                </c:pt>
                <c:pt idx="175">
                  <c:v>295.7860749944106</c:v>
                </c:pt>
                <c:pt idx="176">
                  <c:v>297.3526920579027</c:v>
                </c:pt>
                <c:pt idx="177">
                  <c:v>298.7920302931968</c:v>
                </c:pt>
                <c:pt idx="178">
                  <c:v>300.20379499907915</c:v>
                </c:pt>
                <c:pt idx="179">
                  <c:v>301.5714420579027</c:v>
                </c:pt>
                <c:pt idx="180">
                  <c:v>302.904775391236</c:v>
                </c:pt>
                <c:pt idx="181">
                  <c:v>304.2381087245693</c:v>
                </c:pt>
                <c:pt idx="182">
                  <c:v>305.49644205790264</c:v>
                </c:pt>
                <c:pt idx="183">
                  <c:v>306.6168966033572</c:v>
                </c:pt>
                <c:pt idx="184">
                  <c:v>307.70780569426626</c:v>
                </c:pt>
                <c:pt idx="185">
                  <c:v>308.7987147851753</c:v>
                </c:pt>
                <c:pt idx="186">
                  <c:v>309.8839420579026</c:v>
                </c:pt>
                <c:pt idx="187">
                  <c:v>310.8839420579026</c:v>
                </c:pt>
                <c:pt idx="188">
                  <c:v>311.8791343655949</c:v>
                </c:pt>
                <c:pt idx="189">
                  <c:v>312.8022112886718</c:v>
                </c:pt>
                <c:pt idx="190">
                  <c:v>313.69181242827295</c:v>
                </c:pt>
                <c:pt idx="191">
                  <c:v>314.5047753912359</c:v>
                </c:pt>
                <c:pt idx="192">
                  <c:v>315.3047753912359</c:v>
                </c:pt>
                <c:pt idx="193">
                  <c:v>316.0956356062897</c:v>
                </c:pt>
                <c:pt idx="194">
                  <c:v>316.8655597049614</c:v>
                </c:pt>
                <c:pt idx="195">
                  <c:v>317.5714420579026</c:v>
                </c:pt>
                <c:pt idx="196">
                  <c:v>318.2642992007597</c:v>
                </c:pt>
                <c:pt idx="197">
                  <c:v>318.9464420579026</c:v>
                </c:pt>
                <c:pt idx="198">
                  <c:v>319.61310872456926</c:v>
                </c:pt>
                <c:pt idx="199">
                  <c:v>320.20516298813516</c:v>
                </c:pt>
                <c:pt idx="200">
                  <c:v>320.76330252301887</c:v>
                </c:pt>
                <c:pt idx="201">
                  <c:v>321.2888333622504</c:v>
                </c:pt>
                <c:pt idx="202">
                  <c:v>321.8105724926852</c:v>
                </c:pt>
                <c:pt idx="203">
                  <c:v>322.2822263716281</c:v>
                </c:pt>
                <c:pt idx="204">
                  <c:v>322.75281460692224</c:v>
                </c:pt>
                <c:pt idx="205">
                  <c:v>323.1631087245693</c:v>
                </c:pt>
                <c:pt idx="206">
                  <c:v>323.5631087245693</c:v>
                </c:pt>
                <c:pt idx="207">
                  <c:v>323.94644205790263</c:v>
                </c:pt>
                <c:pt idx="208">
                  <c:v>324.29938323437324</c:v>
                </c:pt>
                <c:pt idx="209">
                  <c:v>324.65232441084385</c:v>
                </c:pt>
                <c:pt idx="210">
                  <c:v>324.9588046952653</c:v>
                </c:pt>
                <c:pt idx="211">
                  <c:v>325.2225409590016</c:v>
                </c:pt>
                <c:pt idx="212">
                  <c:v>325.4862772227379</c:v>
                </c:pt>
                <c:pt idx="213">
                  <c:v>325.7500134864742</c:v>
                </c:pt>
                <c:pt idx="214">
                  <c:v>325.96974714264854</c:v>
                </c:pt>
                <c:pt idx="215">
                  <c:v>326.173136973157</c:v>
                </c:pt>
                <c:pt idx="216">
                  <c:v>326.37652680366546</c:v>
                </c:pt>
                <c:pt idx="217">
                  <c:v>326.5799166341739</c:v>
                </c:pt>
                <c:pt idx="218">
                  <c:v>326.78330646468237</c:v>
                </c:pt>
                <c:pt idx="219">
                  <c:v>326.96916933063</c:v>
                </c:pt>
                <c:pt idx="220">
                  <c:v>327.1509875124482</c:v>
                </c:pt>
                <c:pt idx="221">
                  <c:v>327.33280569426637</c:v>
                </c:pt>
                <c:pt idx="222">
                  <c:v>327.51462387608456</c:v>
                </c:pt>
                <c:pt idx="223">
                  <c:v>327.69644205790274</c:v>
                </c:pt>
                <c:pt idx="224">
                  <c:v>327.87826023972093</c:v>
                </c:pt>
                <c:pt idx="225">
                  <c:v>328.0038915528522</c:v>
                </c:pt>
                <c:pt idx="226">
                  <c:v>328.0038915528522</c:v>
                </c:pt>
                <c:pt idx="227">
                  <c:v>328.0038915528522</c:v>
                </c:pt>
                <c:pt idx="228">
                  <c:v>328.0038915528522</c:v>
                </c:pt>
                <c:pt idx="229">
                  <c:v>328.0038915528522</c:v>
                </c:pt>
                <c:pt idx="230">
                  <c:v>328.0038915528522</c:v>
                </c:pt>
                <c:pt idx="231">
                  <c:v>328.0038915528522</c:v>
                </c:pt>
                <c:pt idx="232">
                  <c:v>328.0038915528522</c:v>
                </c:pt>
                <c:pt idx="233">
                  <c:v>328.0038915528522</c:v>
                </c:pt>
                <c:pt idx="234">
                  <c:v>328.0038915528522</c:v>
                </c:pt>
                <c:pt idx="235">
                  <c:v>328.0038915528522</c:v>
                </c:pt>
                <c:pt idx="236">
                  <c:v>328.0038915528522</c:v>
                </c:pt>
                <c:pt idx="237">
                  <c:v>328.0038915528522</c:v>
                </c:pt>
                <c:pt idx="238">
                  <c:v>328.0038915528522</c:v>
                </c:pt>
                <c:pt idx="239">
                  <c:v>328.0038915528522</c:v>
                </c:pt>
                <c:pt idx="240">
                  <c:v>328.0038915528522</c:v>
                </c:pt>
                <c:pt idx="241">
                  <c:v>328.0038915528522</c:v>
                </c:pt>
                <c:pt idx="242">
                  <c:v>328.0038915528522</c:v>
                </c:pt>
                <c:pt idx="243">
                  <c:v>328.0038915528522</c:v>
                </c:pt>
                <c:pt idx="244">
                  <c:v>328.0038915528522</c:v>
                </c:pt>
                <c:pt idx="245">
                  <c:v>328.0038915528522</c:v>
                </c:pt>
                <c:pt idx="246">
                  <c:v>328.0038915528522</c:v>
                </c:pt>
                <c:pt idx="247">
                  <c:v>328.0038915528522</c:v>
                </c:pt>
                <c:pt idx="248">
                  <c:v>328.0038915528522</c:v>
                </c:pt>
                <c:pt idx="249">
                  <c:v>328.0038915528522</c:v>
                </c:pt>
                <c:pt idx="250">
                  <c:v>328.0038915528522</c:v>
                </c:pt>
                <c:pt idx="251">
                  <c:v>328.0038915528522</c:v>
                </c:pt>
                <c:pt idx="252">
                  <c:v>328.0038915528522</c:v>
                </c:pt>
                <c:pt idx="253">
                  <c:v>328.0038915528522</c:v>
                </c:pt>
                <c:pt idx="254">
                  <c:v>328.0038915528522</c:v>
                </c:pt>
                <c:pt idx="255">
                  <c:v>328.0038915528522</c:v>
                </c:pt>
                <c:pt idx="256">
                  <c:v>328.0038915528522</c:v>
                </c:pt>
                <c:pt idx="257">
                  <c:v>328.0038915528522</c:v>
                </c:pt>
                <c:pt idx="258">
                  <c:v>328.0038915528522</c:v>
                </c:pt>
                <c:pt idx="259">
                  <c:v>328.0038915528522</c:v>
                </c:pt>
                <c:pt idx="260">
                  <c:v>328.0038915528522</c:v>
                </c:pt>
                <c:pt idx="261">
                  <c:v>328.0038915528522</c:v>
                </c:pt>
                <c:pt idx="262">
                  <c:v>328.0038915528522</c:v>
                </c:pt>
                <c:pt idx="263">
                  <c:v>328.0038915528522</c:v>
                </c:pt>
                <c:pt idx="264">
                  <c:v>328.0038915528522</c:v>
                </c:pt>
                <c:pt idx="265">
                  <c:v>328.0038915528522</c:v>
                </c:pt>
                <c:pt idx="266">
                  <c:v>328.0038915528522</c:v>
                </c:pt>
                <c:pt idx="267">
                  <c:v>328.0038915528522</c:v>
                </c:pt>
                <c:pt idx="268">
                  <c:v>328.0038915528522</c:v>
                </c:pt>
                <c:pt idx="269">
                  <c:v>328.0038915528522</c:v>
                </c:pt>
                <c:pt idx="270">
                  <c:v>328.0038915528522</c:v>
                </c:pt>
                <c:pt idx="271">
                  <c:v>328.0038915528522</c:v>
                </c:pt>
                <c:pt idx="272">
                  <c:v>328.0038915528522</c:v>
                </c:pt>
                <c:pt idx="273">
                  <c:v>328.0038915528522</c:v>
                </c:pt>
                <c:pt idx="274">
                  <c:v>328.0038915528522</c:v>
                </c:pt>
                <c:pt idx="275">
                  <c:v>328.0038915528522</c:v>
                </c:pt>
                <c:pt idx="276">
                  <c:v>328.0038915528522</c:v>
                </c:pt>
                <c:pt idx="277">
                  <c:v>328.0038915528522</c:v>
                </c:pt>
                <c:pt idx="278">
                  <c:v>328.0038915528522</c:v>
                </c:pt>
                <c:pt idx="279">
                  <c:v>328.0038915528522</c:v>
                </c:pt>
                <c:pt idx="280">
                  <c:v>328.0038915528522</c:v>
                </c:pt>
                <c:pt idx="281">
                  <c:v>328.0038915528522</c:v>
                </c:pt>
                <c:pt idx="282">
                  <c:v>328.0038915528522</c:v>
                </c:pt>
                <c:pt idx="283">
                  <c:v>328.0038915528522</c:v>
                </c:pt>
                <c:pt idx="284">
                  <c:v>328.0038915528522</c:v>
                </c:pt>
                <c:pt idx="285">
                  <c:v>328.0038915528522</c:v>
                </c:pt>
                <c:pt idx="286">
                  <c:v>328.0038915528522</c:v>
                </c:pt>
                <c:pt idx="287">
                  <c:v>328.0038915528522</c:v>
                </c:pt>
                <c:pt idx="288">
                  <c:v>328.0038915528522</c:v>
                </c:pt>
                <c:pt idx="289">
                  <c:v>328.0038915528522</c:v>
                </c:pt>
                <c:pt idx="290">
                  <c:v>328.0038915528522</c:v>
                </c:pt>
                <c:pt idx="291">
                  <c:v>328.0038915528522</c:v>
                </c:pt>
                <c:pt idx="292">
                  <c:v>328.0038915528522</c:v>
                </c:pt>
                <c:pt idx="293">
                  <c:v>328.0038915528522</c:v>
                </c:pt>
                <c:pt idx="294">
                  <c:v>328.0038915528522</c:v>
                </c:pt>
                <c:pt idx="295">
                  <c:v>328.0038915528522</c:v>
                </c:pt>
                <c:pt idx="296">
                  <c:v>328.0038915528522</c:v>
                </c:pt>
                <c:pt idx="297">
                  <c:v>328.0038915528522</c:v>
                </c:pt>
                <c:pt idx="298">
                  <c:v>328.0038915528522</c:v>
                </c:pt>
                <c:pt idx="299">
                  <c:v>328.0038915528522</c:v>
                </c:pt>
                <c:pt idx="300">
                  <c:v>328.0038915528522</c:v>
                </c:pt>
                <c:pt idx="301">
                  <c:v>328.0038915528522</c:v>
                </c:pt>
                <c:pt idx="302">
                  <c:v>328.0038915528522</c:v>
                </c:pt>
                <c:pt idx="303">
                  <c:v>328.0038915528522</c:v>
                </c:pt>
                <c:pt idx="304">
                  <c:v>328.0038915528522</c:v>
                </c:pt>
                <c:pt idx="305">
                  <c:v>328.0038915528522</c:v>
                </c:pt>
                <c:pt idx="306">
                  <c:v>328.0038915528522</c:v>
                </c:pt>
                <c:pt idx="307">
                  <c:v>328.0038915528522</c:v>
                </c:pt>
                <c:pt idx="308">
                  <c:v>328.0038915528522</c:v>
                </c:pt>
                <c:pt idx="309">
                  <c:v>328.0038915528522</c:v>
                </c:pt>
                <c:pt idx="310">
                  <c:v>328.0038915528522</c:v>
                </c:pt>
                <c:pt idx="311">
                  <c:v>328.0038915528522</c:v>
                </c:pt>
                <c:pt idx="312">
                  <c:v>328.0038915528522</c:v>
                </c:pt>
                <c:pt idx="313">
                  <c:v>328.0038915528522</c:v>
                </c:pt>
                <c:pt idx="314">
                  <c:v>328.0038915528522</c:v>
                </c:pt>
                <c:pt idx="315">
                  <c:v>328.0038915528522</c:v>
                </c:pt>
                <c:pt idx="316">
                  <c:v>328.0038915528522</c:v>
                </c:pt>
                <c:pt idx="317">
                  <c:v>328.0038915528522</c:v>
                </c:pt>
                <c:pt idx="318">
                  <c:v>328.0038915528522</c:v>
                </c:pt>
                <c:pt idx="319">
                  <c:v>328.0038915528522</c:v>
                </c:pt>
                <c:pt idx="320">
                  <c:v>328.0038915528522</c:v>
                </c:pt>
                <c:pt idx="321">
                  <c:v>328.0038915528522</c:v>
                </c:pt>
                <c:pt idx="322">
                  <c:v>328.0038915528522</c:v>
                </c:pt>
                <c:pt idx="323">
                  <c:v>328.0038915528522</c:v>
                </c:pt>
                <c:pt idx="324">
                  <c:v>328.0038915528522</c:v>
                </c:pt>
                <c:pt idx="325">
                  <c:v>328.0038915528522</c:v>
                </c:pt>
                <c:pt idx="326">
                  <c:v>328.0038915528522</c:v>
                </c:pt>
                <c:pt idx="327">
                  <c:v>328.0038915528522</c:v>
                </c:pt>
                <c:pt idx="328">
                  <c:v>328.0038915528522</c:v>
                </c:pt>
                <c:pt idx="329">
                  <c:v>328.0038915528522</c:v>
                </c:pt>
                <c:pt idx="330">
                  <c:v>328.0038915528522</c:v>
                </c:pt>
                <c:pt idx="331">
                  <c:v>328.0038915528522</c:v>
                </c:pt>
                <c:pt idx="332">
                  <c:v>328.0038915528522</c:v>
                </c:pt>
                <c:pt idx="333">
                  <c:v>328.0038915528522</c:v>
                </c:pt>
                <c:pt idx="334">
                  <c:v>328.0038915528522</c:v>
                </c:pt>
                <c:pt idx="335">
                  <c:v>328.0038915528522</c:v>
                </c:pt>
                <c:pt idx="336">
                  <c:v>328.0038915528522</c:v>
                </c:pt>
                <c:pt idx="337">
                  <c:v>328.0038915528522</c:v>
                </c:pt>
                <c:pt idx="338">
                  <c:v>328.0038915528522</c:v>
                </c:pt>
                <c:pt idx="339">
                  <c:v>328.0038915528522</c:v>
                </c:pt>
                <c:pt idx="340">
                  <c:v>328.0038915528522</c:v>
                </c:pt>
                <c:pt idx="341">
                  <c:v>328.0038915528522</c:v>
                </c:pt>
                <c:pt idx="342">
                  <c:v>328.0038915528522</c:v>
                </c:pt>
                <c:pt idx="343">
                  <c:v>328.0038915528522</c:v>
                </c:pt>
                <c:pt idx="344">
                  <c:v>328.0038915528522</c:v>
                </c:pt>
                <c:pt idx="345">
                  <c:v>328.0038915528522</c:v>
                </c:pt>
                <c:pt idx="346">
                  <c:v>328.0038915528522</c:v>
                </c:pt>
                <c:pt idx="347">
                  <c:v>328.0038915528522</c:v>
                </c:pt>
                <c:pt idx="348">
                  <c:v>328.0038915528522</c:v>
                </c:pt>
                <c:pt idx="349">
                  <c:v>328.0038915528522</c:v>
                </c:pt>
                <c:pt idx="350">
                  <c:v>328.0038915528522</c:v>
                </c:pt>
                <c:pt idx="351">
                  <c:v>328.0038915528522</c:v>
                </c:pt>
                <c:pt idx="352">
                  <c:v>328.0038915528522</c:v>
                </c:pt>
                <c:pt idx="353">
                  <c:v>328.0038915528522</c:v>
                </c:pt>
                <c:pt idx="354">
                  <c:v>328.0038915528522</c:v>
                </c:pt>
                <c:pt idx="355">
                  <c:v>328.0038915528522</c:v>
                </c:pt>
                <c:pt idx="356">
                  <c:v>328.0038915528522</c:v>
                </c:pt>
                <c:pt idx="357">
                  <c:v>328.0038915528522</c:v>
                </c:pt>
                <c:pt idx="358">
                  <c:v>328.0038915528522</c:v>
                </c:pt>
                <c:pt idx="359">
                  <c:v>328.0038915528522</c:v>
                </c:pt>
                <c:pt idx="360">
                  <c:v>328.0038915528522</c:v>
                </c:pt>
                <c:pt idx="361">
                  <c:v>328.0038915528522</c:v>
                </c:pt>
                <c:pt idx="362">
                  <c:v>328.0038915528522</c:v>
                </c:pt>
                <c:pt idx="363">
                  <c:v>328.0038915528522</c:v>
                </c:pt>
                <c:pt idx="364">
                  <c:v>328.0038915528522</c:v>
                </c:pt>
              </c:numCache>
            </c:numRef>
          </c:val>
          <c:smooth val="0"/>
        </c:ser>
        <c:marker val="1"/>
        <c:axId val="30882601"/>
        <c:axId val="9507954"/>
      </c:lineChart>
      <c:dateAx>
        <c:axId val="30882601"/>
        <c:scaling>
          <c:orientation val="minMax"/>
        </c:scaling>
        <c:axPos val="b"/>
        <c:delete val="0"/>
        <c:numFmt formatCode="[$-407]mmm/\ yy;@" sourceLinked="0"/>
        <c:majorTickMark val="out"/>
        <c:minorTickMark val="none"/>
        <c:tickLblPos val="nextTo"/>
        <c:spPr>
          <a:ln w="3175">
            <a:solidFill>
              <a:srgbClr val="000000"/>
            </a:solidFill>
          </a:ln>
        </c:spPr>
        <c:txPr>
          <a:bodyPr vert="horz" rot="120000"/>
          <a:lstStyle/>
          <a:p>
            <a:pPr>
              <a:defRPr lang="en-US" cap="none" sz="950" b="0" i="0" u="none" baseline="0">
                <a:solidFill>
                  <a:srgbClr val="000000"/>
                </a:solidFill>
                <a:latin typeface="Arial"/>
                <a:ea typeface="Arial"/>
                <a:cs typeface="Arial"/>
              </a:defRPr>
            </a:pPr>
          </a:p>
        </c:txPr>
        <c:crossAx val="9507954"/>
        <c:crosses val="autoZero"/>
        <c:auto val="0"/>
        <c:baseTimeUnit val="days"/>
        <c:majorUnit val="31"/>
        <c:majorTimeUnit val="days"/>
        <c:minorUnit val="1"/>
        <c:minorTimeUnit val="days"/>
        <c:noMultiLvlLbl val="0"/>
      </c:dateAx>
      <c:valAx>
        <c:axId val="9507954"/>
        <c:scaling>
          <c:orientation val="minMax"/>
        </c:scaling>
        <c:axPos val="l"/>
        <c:majorGridlines>
          <c:spPr>
            <a:ln w="3175">
              <a:solidFill>
                <a:srgbClr val="000000"/>
              </a:solidFill>
              <a:prstDash val="dash"/>
            </a:ln>
          </c:spPr>
        </c:majorGridlines>
        <c:delete val="0"/>
        <c:numFmt formatCode="0" sourceLinked="0"/>
        <c:majorTickMark val="out"/>
        <c:minorTickMark val="none"/>
        <c:tickLblPos val="nextTo"/>
        <c:spPr>
          <a:ln w="3175">
            <a:solidFill>
              <a:srgbClr val="000000"/>
            </a:solidFill>
          </a:ln>
        </c:spPr>
        <c:crossAx val="30882601"/>
        <c:crossesAt val="1"/>
        <c:crossBetween val="between"/>
        <c:dispUnits/>
      </c:valAx>
      <c:spPr>
        <a:solidFill>
          <a:srgbClr val="FFFFFF"/>
        </a:solidFill>
        <a:ln w="25400">
          <a:solidFill>
            <a:srgbClr val="000000"/>
          </a:solidFill>
        </a:ln>
      </c:spPr>
    </c:plotArea>
    <c:legend>
      <c:legendPos val="r"/>
      <c:layout>
        <c:manualLayout>
          <c:xMode val="edge"/>
          <c:yMode val="edge"/>
          <c:x val="0.21175"/>
          <c:y val="0.33575"/>
          <c:w val="0.14625"/>
          <c:h val="0.102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sng" baseline="0">
                <a:solidFill>
                  <a:srgbClr val="000000"/>
                </a:solidFill>
                <a:latin typeface="Arial"/>
                <a:ea typeface="Arial"/>
                <a:cs typeface="Arial"/>
              </a:rPr>
              <a:t>Niederschlag</a:t>
            </a:r>
            <a:r>
              <a:rPr lang="en-US" cap="none" sz="2000" b="1" i="0" u="none" baseline="0">
                <a:solidFill>
                  <a:srgbClr val="000000"/>
                </a:solidFill>
                <a:latin typeface="Arial"/>
                <a:ea typeface="Arial"/>
                <a:cs typeface="Arial"/>
              </a:rPr>
              <a:t> St. Arnold Jahressummenwerte 1965 - 2015
</a:t>
            </a:r>
            <a:r>
              <a:rPr lang="en-US" cap="none" sz="2000" b="1" i="0" u="none" baseline="0">
                <a:solidFill>
                  <a:srgbClr val="000000"/>
                </a:solidFill>
                <a:latin typeface="Arial"/>
                <a:ea typeface="Arial"/>
                <a:cs typeface="Arial"/>
              </a:rPr>
              <a:t>
</a:t>
            </a:r>
          </a:p>
        </c:rich>
      </c:tx>
      <c:layout>
        <c:manualLayout>
          <c:xMode val="factor"/>
          <c:yMode val="factor"/>
          <c:x val="-0.02225"/>
          <c:y val="0.07925"/>
        </c:manualLayout>
      </c:layout>
      <c:spPr>
        <a:noFill/>
        <a:ln>
          <a:noFill/>
        </a:ln>
      </c:spPr>
    </c:title>
    <c:plotArea>
      <c:layout>
        <c:manualLayout>
          <c:xMode val="edge"/>
          <c:yMode val="edge"/>
          <c:x val="0.0095"/>
          <c:y val="0.18"/>
          <c:w val="0.98075"/>
          <c:h val="0.80625"/>
        </c:manualLayout>
      </c:layout>
      <c:lineChart>
        <c:grouping val="standard"/>
        <c:varyColors val="0"/>
        <c:ser>
          <c:idx val="0"/>
          <c:order val="0"/>
          <c:tx>
            <c:strRef>
              <c:f>'Tabelle Niederschlag'!$B$79:$AZ$79</c:f>
              <c:strCache>
                <c:ptCount val="1"/>
                <c:pt idx="0">
                  <c:v>829,7 1139,8 962,5 1008 677,4 871,9 604,5 656 630,1 753,6 752 551,8 643,3 717,5 740,3 755 873 716 719,3 942,5 615,9 796,2 887,6 863,8 629,9 777,7 696 794,1 988,8 999,1 886,5 577,7 728,5 1009,6 780 970,4 791,6 958,4 764,3 870,4 795,2 699 964,3 786,3 639,8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80"/>
                </a:solidFill>
              </a:ln>
            </c:spPr>
          </c:marker>
          <c:dLbls>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5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LeaderLines val="1"/>
            <c:showPercent val="0"/>
          </c:dLbls>
          <c:trendline>
            <c:spPr>
              <a:ln w="25400">
                <a:solidFill>
                  <a:srgbClr val="FF0000"/>
                </a:solidFill>
              </a:ln>
            </c:spPr>
            <c:trendlineType val="linear"/>
            <c:dispEq val="0"/>
            <c:dispRSqr val="0"/>
          </c:trendline>
          <c:cat>
            <c:numRef>
              <c:f>'Tabelle Niederschlag'!$B$78:$AZ$78</c:f>
              <c:numCache>
                <c:ptCount val="51"/>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numCache>
            </c:numRef>
          </c:cat>
          <c:val>
            <c:numRef>
              <c:f>'Tabelle Niederschlag'!$B$79:$AZ$79</c:f>
              <c:numCache>
                <c:ptCount val="51"/>
                <c:pt idx="0">
                  <c:v>829.7</c:v>
                </c:pt>
                <c:pt idx="1">
                  <c:v>1139.8</c:v>
                </c:pt>
                <c:pt idx="2">
                  <c:v>962.5</c:v>
                </c:pt>
                <c:pt idx="3">
                  <c:v>1008</c:v>
                </c:pt>
                <c:pt idx="4">
                  <c:v>677.4</c:v>
                </c:pt>
                <c:pt idx="5">
                  <c:v>871.9</c:v>
                </c:pt>
                <c:pt idx="6">
                  <c:v>604.5</c:v>
                </c:pt>
                <c:pt idx="7">
                  <c:v>656</c:v>
                </c:pt>
                <c:pt idx="8">
                  <c:v>630.1</c:v>
                </c:pt>
                <c:pt idx="9">
                  <c:v>753.6</c:v>
                </c:pt>
                <c:pt idx="10">
                  <c:v>752</c:v>
                </c:pt>
                <c:pt idx="11">
                  <c:v>551.8</c:v>
                </c:pt>
                <c:pt idx="12">
                  <c:v>643.3</c:v>
                </c:pt>
                <c:pt idx="13">
                  <c:v>717.5</c:v>
                </c:pt>
                <c:pt idx="14">
                  <c:v>740.3</c:v>
                </c:pt>
                <c:pt idx="15">
                  <c:v>755</c:v>
                </c:pt>
                <c:pt idx="16">
                  <c:v>873</c:v>
                </c:pt>
                <c:pt idx="17">
                  <c:v>716</c:v>
                </c:pt>
                <c:pt idx="18">
                  <c:v>719.3</c:v>
                </c:pt>
                <c:pt idx="19">
                  <c:v>942.5</c:v>
                </c:pt>
                <c:pt idx="20">
                  <c:v>615.9</c:v>
                </c:pt>
                <c:pt idx="21">
                  <c:v>796.2</c:v>
                </c:pt>
                <c:pt idx="22">
                  <c:v>887.6</c:v>
                </c:pt>
                <c:pt idx="23">
                  <c:v>863.8</c:v>
                </c:pt>
                <c:pt idx="24">
                  <c:v>629.9</c:v>
                </c:pt>
                <c:pt idx="25">
                  <c:v>777.7</c:v>
                </c:pt>
                <c:pt idx="26">
                  <c:v>696</c:v>
                </c:pt>
                <c:pt idx="27">
                  <c:v>794.1</c:v>
                </c:pt>
                <c:pt idx="28">
                  <c:v>988.8</c:v>
                </c:pt>
                <c:pt idx="29">
                  <c:v>999.1</c:v>
                </c:pt>
                <c:pt idx="30">
                  <c:v>886.5</c:v>
                </c:pt>
                <c:pt idx="31">
                  <c:v>577.7</c:v>
                </c:pt>
                <c:pt idx="32">
                  <c:v>728.5</c:v>
                </c:pt>
                <c:pt idx="33">
                  <c:v>1009.6</c:v>
                </c:pt>
                <c:pt idx="34">
                  <c:v>780</c:v>
                </c:pt>
                <c:pt idx="35">
                  <c:v>970.4</c:v>
                </c:pt>
                <c:pt idx="36">
                  <c:v>791.6</c:v>
                </c:pt>
                <c:pt idx="37">
                  <c:v>958.4</c:v>
                </c:pt>
                <c:pt idx="38">
                  <c:v>764.3</c:v>
                </c:pt>
                <c:pt idx="39">
                  <c:v>870.4</c:v>
                </c:pt>
                <c:pt idx="40">
                  <c:v>795.2</c:v>
                </c:pt>
                <c:pt idx="41">
                  <c:v>699</c:v>
                </c:pt>
                <c:pt idx="42">
                  <c:v>964.3</c:v>
                </c:pt>
                <c:pt idx="43">
                  <c:v>786.3</c:v>
                </c:pt>
                <c:pt idx="44">
                  <c:v>639.8</c:v>
                </c:pt>
                <c:pt idx="45">
                  <c:v>914.4</c:v>
                </c:pt>
                <c:pt idx="46">
                  <c:v>675.6</c:v>
                </c:pt>
                <c:pt idx="47">
                  <c:v>758.8</c:v>
                </c:pt>
                <c:pt idx="48">
                  <c:v>689.3</c:v>
                </c:pt>
                <c:pt idx="49">
                  <c:v>822</c:v>
                </c:pt>
                <c:pt idx="50">
                  <c:v>839.9</c:v>
                </c:pt>
              </c:numCache>
            </c:numRef>
          </c:val>
          <c:smooth val="0"/>
        </c:ser>
        <c:ser>
          <c:idx val="1"/>
          <c:order val="1"/>
          <c:tx>
            <c:strRef>
              <c:f>'Tabelle Niederschlag'!$A$80</c:f>
              <c:strCache>
                <c:ptCount val="1"/>
                <c:pt idx="0">
                  <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 Niederschlag'!$B$78:$AZ$78</c:f>
              <c:numCache>
                <c:ptCount val="51"/>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numCache>
            </c:numRef>
          </c:cat>
          <c:val>
            <c:numRef>
              <c:f>'Tabelle Niederschlag'!$B$80:$AZ$80</c:f>
              <c:numCache>
                <c:ptCount val="51"/>
                <c:pt idx="0">
                  <c:v>793</c:v>
                </c:pt>
                <c:pt idx="1">
                  <c:v>793</c:v>
                </c:pt>
                <c:pt idx="2">
                  <c:v>793</c:v>
                </c:pt>
                <c:pt idx="3">
                  <c:v>793</c:v>
                </c:pt>
                <c:pt idx="4">
                  <c:v>793</c:v>
                </c:pt>
                <c:pt idx="5">
                  <c:v>793</c:v>
                </c:pt>
                <c:pt idx="6">
                  <c:v>793</c:v>
                </c:pt>
                <c:pt idx="7">
                  <c:v>793</c:v>
                </c:pt>
                <c:pt idx="8">
                  <c:v>793</c:v>
                </c:pt>
                <c:pt idx="9">
                  <c:v>793</c:v>
                </c:pt>
                <c:pt idx="10">
                  <c:v>793</c:v>
                </c:pt>
                <c:pt idx="11">
                  <c:v>793</c:v>
                </c:pt>
                <c:pt idx="12">
                  <c:v>793</c:v>
                </c:pt>
                <c:pt idx="13">
                  <c:v>793</c:v>
                </c:pt>
                <c:pt idx="14">
                  <c:v>793</c:v>
                </c:pt>
                <c:pt idx="15">
                  <c:v>793</c:v>
                </c:pt>
                <c:pt idx="16">
                  <c:v>793</c:v>
                </c:pt>
                <c:pt idx="17">
                  <c:v>793</c:v>
                </c:pt>
                <c:pt idx="18">
                  <c:v>793</c:v>
                </c:pt>
                <c:pt idx="19">
                  <c:v>793</c:v>
                </c:pt>
                <c:pt idx="20">
                  <c:v>793</c:v>
                </c:pt>
                <c:pt idx="21">
                  <c:v>793</c:v>
                </c:pt>
                <c:pt idx="22">
                  <c:v>793</c:v>
                </c:pt>
                <c:pt idx="23">
                  <c:v>793</c:v>
                </c:pt>
                <c:pt idx="24">
                  <c:v>793</c:v>
                </c:pt>
                <c:pt idx="25">
                  <c:v>793</c:v>
                </c:pt>
                <c:pt idx="26">
                  <c:v>793</c:v>
                </c:pt>
                <c:pt idx="27">
                  <c:v>793</c:v>
                </c:pt>
                <c:pt idx="28">
                  <c:v>793</c:v>
                </c:pt>
                <c:pt idx="29">
                  <c:v>793</c:v>
                </c:pt>
                <c:pt idx="30">
                  <c:v>793</c:v>
                </c:pt>
                <c:pt idx="31">
                  <c:v>793</c:v>
                </c:pt>
                <c:pt idx="32">
                  <c:v>793</c:v>
                </c:pt>
                <c:pt idx="33">
                  <c:v>793</c:v>
                </c:pt>
                <c:pt idx="34">
                  <c:v>793</c:v>
                </c:pt>
                <c:pt idx="35">
                  <c:v>793</c:v>
                </c:pt>
                <c:pt idx="36">
                  <c:v>793</c:v>
                </c:pt>
                <c:pt idx="37">
                  <c:v>793</c:v>
                </c:pt>
                <c:pt idx="38">
                  <c:v>793</c:v>
                </c:pt>
                <c:pt idx="39">
                  <c:v>793</c:v>
                </c:pt>
                <c:pt idx="40">
                  <c:v>793</c:v>
                </c:pt>
                <c:pt idx="41">
                  <c:v>793</c:v>
                </c:pt>
                <c:pt idx="42">
                  <c:v>793</c:v>
                </c:pt>
                <c:pt idx="43">
                  <c:v>793</c:v>
                </c:pt>
                <c:pt idx="44">
                  <c:v>793</c:v>
                </c:pt>
                <c:pt idx="45">
                  <c:v>793</c:v>
                </c:pt>
                <c:pt idx="46">
                  <c:v>793</c:v>
                </c:pt>
                <c:pt idx="47">
                  <c:v>793</c:v>
                </c:pt>
                <c:pt idx="48">
                  <c:v>793</c:v>
                </c:pt>
                <c:pt idx="49">
                  <c:v>793</c:v>
                </c:pt>
                <c:pt idx="50">
                  <c:v>793</c:v>
                </c:pt>
              </c:numCache>
            </c:numRef>
          </c:val>
          <c:smooth val="0"/>
        </c:ser>
        <c:marker val="1"/>
        <c:axId val="52706131"/>
        <c:axId val="4593132"/>
      </c:lineChart>
      <c:catAx>
        <c:axId val="5270613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4593132"/>
        <c:crosses val="autoZero"/>
        <c:auto val="1"/>
        <c:lblOffset val="100"/>
        <c:tickLblSkip val="1"/>
        <c:noMultiLvlLbl val="0"/>
      </c:catAx>
      <c:valAx>
        <c:axId val="4593132"/>
        <c:scaling>
          <c:orientation val="minMax"/>
          <c:max val="1200"/>
          <c:min val="5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2706131"/>
        <c:crossesAt val="1"/>
        <c:crossBetween val="between"/>
        <c:dispUnits/>
        <c:majorUnit val="100"/>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solidFill>
                  <a:srgbClr val="000000"/>
                </a:solidFill>
                <a:latin typeface="Arial"/>
                <a:ea typeface="Arial"/>
                <a:cs typeface="Arial"/>
              </a:rPr>
              <a:t>Sickerwassermengen</a:t>
            </a:r>
            <a:r>
              <a:rPr lang="en-US" cap="none" sz="1400" b="1" i="0" u="none" baseline="0">
                <a:solidFill>
                  <a:srgbClr val="000000"/>
                </a:solidFill>
                <a:latin typeface="Arial"/>
                <a:ea typeface="Arial"/>
                <a:cs typeface="Arial"/>
              </a:rPr>
              <a:t> unter Gras, Laub- und Pionierwald im Vergleich zum </a:t>
            </a:r>
            <a:r>
              <a:rPr lang="en-US" cap="none" sz="1400" b="1" i="0" u="sng" baseline="0">
                <a:solidFill>
                  <a:srgbClr val="000000"/>
                </a:solidFill>
                <a:latin typeface="Arial"/>
                <a:ea typeface="Arial"/>
                <a:cs typeface="Arial"/>
              </a:rPr>
              <a:t>Niederschlag</a:t>
            </a:r>
            <a:r>
              <a:rPr lang="en-US" cap="none" sz="1200" b="1" i="0" u="sng"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St. Arnold 2015</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c:rich>
      </c:tx>
      <c:layout>
        <c:manualLayout>
          <c:xMode val="factor"/>
          <c:yMode val="factor"/>
          <c:x val="-0.018"/>
          <c:y val="-0.01975"/>
        </c:manualLayout>
      </c:layout>
      <c:spPr>
        <a:noFill/>
        <a:ln>
          <a:noFill/>
        </a:ln>
      </c:spPr>
    </c:title>
    <c:plotArea>
      <c:layout>
        <c:manualLayout>
          <c:xMode val="edge"/>
          <c:yMode val="edge"/>
          <c:x val="0.0115"/>
          <c:y val="0.128"/>
          <c:w val="0.98025"/>
          <c:h val="0.85725"/>
        </c:manualLayout>
      </c:layout>
      <c:lineChart>
        <c:grouping val="standard"/>
        <c:varyColors val="0"/>
        <c:ser>
          <c:idx val="0"/>
          <c:order val="0"/>
          <c:tx>
            <c:strRef>
              <c:f>'Tab Diagramm1 und 2'!$K$1</c:f>
              <c:strCache>
                <c:ptCount val="1"/>
                <c:pt idx="0">
                  <c:v>Niederschlag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2'!$K$2:$K$366</c:f>
              <c:numCache>
                <c:ptCount val="365"/>
                <c:pt idx="0">
                  <c:v>0</c:v>
                </c:pt>
                <c:pt idx="1">
                  <c:v>4.5</c:v>
                </c:pt>
                <c:pt idx="2">
                  <c:v>10.2</c:v>
                </c:pt>
                <c:pt idx="3">
                  <c:v>11.1</c:v>
                </c:pt>
                <c:pt idx="4">
                  <c:v>11.1</c:v>
                </c:pt>
                <c:pt idx="5">
                  <c:v>12</c:v>
                </c:pt>
                <c:pt idx="6">
                  <c:v>12.3</c:v>
                </c:pt>
                <c:pt idx="7">
                  <c:v>12.3</c:v>
                </c:pt>
                <c:pt idx="8">
                  <c:v>14.100000000000001</c:v>
                </c:pt>
                <c:pt idx="9">
                  <c:v>14.100000000000001</c:v>
                </c:pt>
                <c:pt idx="10">
                  <c:v>14.700000000000001</c:v>
                </c:pt>
                <c:pt idx="11">
                  <c:v>15.000000000000002</c:v>
                </c:pt>
                <c:pt idx="12">
                  <c:v>15.000000000000002</c:v>
                </c:pt>
                <c:pt idx="13">
                  <c:v>15.000000000000002</c:v>
                </c:pt>
                <c:pt idx="14">
                  <c:v>26.800000000000004</c:v>
                </c:pt>
                <c:pt idx="15">
                  <c:v>39.900000000000006</c:v>
                </c:pt>
                <c:pt idx="16">
                  <c:v>40.10000000000001</c:v>
                </c:pt>
                <c:pt idx="17">
                  <c:v>40.900000000000006</c:v>
                </c:pt>
                <c:pt idx="18">
                  <c:v>40.900000000000006</c:v>
                </c:pt>
                <c:pt idx="19">
                  <c:v>40.900000000000006</c:v>
                </c:pt>
                <c:pt idx="20">
                  <c:v>40.900000000000006</c:v>
                </c:pt>
                <c:pt idx="21">
                  <c:v>40.900000000000006</c:v>
                </c:pt>
                <c:pt idx="22">
                  <c:v>47.400000000000006</c:v>
                </c:pt>
                <c:pt idx="23">
                  <c:v>47.400000000000006</c:v>
                </c:pt>
                <c:pt idx="24">
                  <c:v>47.400000000000006</c:v>
                </c:pt>
                <c:pt idx="25">
                  <c:v>47.7</c:v>
                </c:pt>
                <c:pt idx="26">
                  <c:v>47.900000000000006</c:v>
                </c:pt>
                <c:pt idx="27">
                  <c:v>47.900000000000006</c:v>
                </c:pt>
                <c:pt idx="28">
                  <c:v>47.900000000000006</c:v>
                </c:pt>
                <c:pt idx="29">
                  <c:v>47.900000000000006</c:v>
                </c:pt>
                <c:pt idx="30">
                  <c:v>47.900000000000006</c:v>
                </c:pt>
                <c:pt idx="31">
                  <c:v>47.900000000000006</c:v>
                </c:pt>
                <c:pt idx="32">
                  <c:v>47.900000000000006</c:v>
                </c:pt>
                <c:pt idx="33">
                  <c:v>47.900000000000006</c:v>
                </c:pt>
                <c:pt idx="34">
                  <c:v>47.900000000000006</c:v>
                </c:pt>
                <c:pt idx="35">
                  <c:v>47.900000000000006</c:v>
                </c:pt>
                <c:pt idx="36">
                  <c:v>51.50000000000001</c:v>
                </c:pt>
                <c:pt idx="37">
                  <c:v>51.60000000000001</c:v>
                </c:pt>
                <c:pt idx="38">
                  <c:v>52.70000000000001</c:v>
                </c:pt>
                <c:pt idx="39">
                  <c:v>55.00000000000001</c:v>
                </c:pt>
                <c:pt idx="40">
                  <c:v>68</c:v>
                </c:pt>
                <c:pt idx="41">
                  <c:v>83.3</c:v>
                </c:pt>
                <c:pt idx="42">
                  <c:v>83.5</c:v>
                </c:pt>
                <c:pt idx="43">
                  <c:v>84</c:v>
                </c:pt>
                <c:pt idx="44">
                  <c:v>87.9</c:v>
                </c:pt>
                <c:pt idx="45">
                  <c:v>89.5</c:v>
                </c:pt>
                <c:pt idx="46">
                  <c:v>93.3</c:v>
                </c:pt>
                <c:pt idx="47">
                  <c:v>105.3</c:v>
                </c:pt>
                <c:pt idx="48">
                  <c:v>114.39999999999999</c:v>
                </c:pt>
                <c:pt idx="49">
                  <c:v>117.39999999999999</c:v>
                </c:pt>
                <c:pt idx="50">
                  <c:v>117.99999999999999</c:v>
                </c:pt>
                <c:pt idx="51">
                  <c:v>121.39999999999999</c:v>
                </c:pt>
                <c:pt idx="52">
                  <c:v>121.99999999999999</c:v>
                </c:pt>
                <c:pt idx="53">
                  <c:v>126.49999999999999</c:v>
                </c:pt>
                <c:pt idx="54">
                  <c:v>128.5</c:v>
                </c:pt>
                <c:pt idx="55">
                  <c:v>128.5</c:v>
                </c:pt>
                <c:pt idx="56">
                  <c:v>128.7</c:v>
                </c:pt>
                <c:pt idx="57">
                  <c:v>130.6</c:v>
                </c:pt>
                <c:pt idx="58">
                  <c:v>131.9</c:v>
                </c:pt>
                <c:pt idx="59">
                  <c:v>133.3</c:v>
                </c:pt>
                <c:pt idx="60">
                  <c:v>133.4</c:v>
                </c:pt>
                <c:pt idx="61">
                  <c:v>137.70000000000002</c:v>
                </c:pt>
                <c:pt idx="62">
                  <c:v>138.60000000000002</c:v>
                </c:pt>
                <c:pt idx="63">
                  <c:v>139.3</c:v>
                </c:pt>
                <c:pt idx="64">
                  <c:v>139.3</c:v>
                </c:pt>
                <c:pt idx="65">
                  <c:v>139.3</c:v>
                </c:pt>
                <c:pt idx="66">
                  <c:v>140.3</c:v>
                </c:pt>
                <c:pt idx="67">
                  <c:v>141</c:v>
                </c:pt>
                <c:pt idx="68">
                  <c:v>155.4</c:v>
                </c:pt>
                <c:pt idx="69">
                  <c:v>159.6</c:v>
                </c:pt>
                <c:pt idx="70">
                  <c:v>166.7</c:v>
                </c:pt>
                <c:pt idx="71">
                  <c:v>168.79999999999998</c:v>
                </c:pt>
                <c:pt idx="72">
                  <c:v>173.39999999999998</c:v>
                </c:pt>
                <c:pt idx="73">
                  <c:v>178.09999999999997</c:v>
                </c:pt>
                <c:pt idx="74">
                  <c:v>179.79999999999995</c:v>
                </c:pt>
                <c:pt idx="75">
                  <c:v>183.79999999999995</c:v>
                </c:pt>
                <c:pt idx="76">
                  <c:v>183.79999999999995</c:v>
                </c:pt>
                <c:pt idx="77">
                  <c:v>183.89999999999995</c:v>
                </c:pt>
                <c:pt idx="78">
                  <c:v>184.79999999999995</c:v>
                </c:pt>
                <c:pt idx="79">
                  <c:v>184.79999999999995</c:v>
                </c:pt>
                <c:pt idx="80">
                  <c:v>184.79999999999995</c:v>
                </c:pt>
                <c:pt idx="81">
                  <c:v>184.79999999999995</c:v>
                </c:pt>
                <c:pt idx="82">
                  <c:v>184.79999999999995</c:v>
                </c:pt>
                <c:pt idx="83">
                  <c:v>184.79999999999995</c:v>
                </c:pt>
                <c:pt idx="84">
                  <c:v>190.89999999999995</c:v>
                </c:pt>
                <c:pt idx="85">
                  <c:v>192.29999999999995</c:v>
                </c:pt>
                <c:pt idx="86">
                  <c:v>196.29999999999995</c:v>
                </c:pt>
                <c:pt idx="87">
                  <c:v>197.19999999999996</c:v>
                </c:pt>
                <c:pt idx="88">
                  <c:v>206.29999999999995</c:v>
                </c:pt>
                <c:pt idx="89">
                  <c:v>218.59999999999997</c:v>
                </c:pt>
                <c:pt idx="90">
                  <c:v>221.89999999999998</c:v>
                </c:pt>
                <c:pt idx="91">
                  <c:v>221.89999999999998</c:v>
                </c:pt>
                <c:pt idx="92">
                  <c:v>222.39999999999998</c:v>
                </c:pt>
                <c:pt idx="93">
                  <c:v>223.89999999999998</c:v>
                </c:pt>
                <c:pt idx="94">
                  <c:v>226.29999999999998</c:v>
                </c:pt>
                <c:pt idx="95">
                  <c:v>226.39999999999998</c:v>
                </c:pt>
                <c:pt idx="96">
                  <c:v>226.49999999999997</c:v>
                </c:pt>
                <c:pt idx="97">
                  <c:v>226.49999999999997</c:v>
                </c:pt>
                <c:pt idx="98">
                  <c:v>227.29999999999998</c:v>
                </c:pt>
                <c:pt idx="99">
                  <c:v>227.89999999999998</c:v>
                </c:pt>
                <c:pt idx="100">
                  <c:v>229.2</c:v>
                </c:pt>
                <c:pt idx="101">
                  <c:v>229.6</c:v>
                </c:pt>
                <c:pt idx="102">
                  <c:v>229.6</c:v>
                </c:pt>
                <c:pt idx="103">
                  <c:v>229.6</c:v>
                </c:pt>
                <c:pt idx="104">
                  <c:v>229.6</c:v>
                </c:pt>
                <c:pt idx="105">
                  <c:v>229.6</c:v>
                </c:pt>
                <c:pt idx="106">
                  <c:v>229.6</c:v>
                </c:pt>
                <c:pt idx="107">
                  <c:v>229.6</c:v>
                </c:pt>
                <c:pt idx="108">
                  <c:v>229.6</c:v>
                </c:pt>
                <c:pt idx="109">
                  <c:v>229.6</c:v>
                </c:pt>
                <c:pt idx="110">
                  <c:v>229.7</c:v>
                </c:pt>
                <c:pt idx="111">
                  <c:v>243</c:v>
                </c:pt>
                <c:pt idx="112">
                  <c:v>244</c:v>
                </c:pt>
                <c:pt idx="113">
                  <c:v>245.2</c:v>
                </c:pt>
                <c:pt idx="114">
                  <c:v>247.39999999999998</c:v>
                </c:pt>
                <c:pt idx="115">
                  <c:v>250.49999999999997</c:v>
                </c:pt>
                <c:pt idx="116">
                  <c:v>251.39999999999998</c:v>
                </c:pt>
                <c:pt idx="117">
                  <c:v>259.59999999999997</c:v>
                </c:pt>
                <c:pt idx="118">
                  <c:v>259.59999999999997</c:v>
                </c:pt>
                <c:pt idx="119">
                  <c:v>259.99999999999994</c:v>
                </c:pt>
                <c:pt idx="120">
                  <c:v>264.59999999999997</c:v>
                </c:pt>
                <c:pt idx="121">
                  <c:v>269.29999999999995</c:v>
                </c:pt>
                <c:pt idx="122">
                  <c:v>275.09999999999997</c:v>
                </c:pt>
                <c:pt idx="123">
                  <c:v>276.79999999999995</c:v>
                </c:pt>
                <c:pt idx="124">
                  <c:v>276.79999999999995</c:v>
                </c:pt>
                <c:pt idx="125">
                  <c:v>276.79999999999995</c:v>
                </c:pt>
                <c:pt idx="126">
                  <c:v>276.79999999999995</c:v>
                </c:pt>
                <c:pt idx="127">
                  <c:v>276.9</c:v>
                </c:pt>
                <c:pt idx="128">
                  <c:v>277.7</c:v>
                </c:pt>
                <c:pt idx="129">
                  <c:v>277.7</c:v>
                </c:pt>
                <c:pt idx="130">
                  <c:v>277.7</c:v>
                </c:pt>
                <c:pt idx="131">
                  <c:v>277.7</c:v>
                </c:pt>
                <c:pt idx="132">
                  <c:v>277.7</c:v>
                </c:pt>
                <c:pt idx="133">
                  <c:v>278.8</c:v>
                </c:pt>
                <c:pt idx="134">
                  <c:v>278.8</c:v>
                </c:pt>
                <c:pt idx="135">
                  <c:v>278.8</c:v>
                </c:pt>
                <c:pt idx="136">
                  <c:v>278.8</c:v>
                </c:pt>
                <c:pt idx="137">
                  <c:v>278.8</c:v>
                </c:pt>
                <c:pt idx="138">
                  <c:v>278.8</c:v>
                </c:pt>
                <c:pt idx="139">
                  <c:v>282.5</c:v>
                </c:pt>
                <c:pt idx="140">
                  <c:v>284.1</c:v>
                </c:pt>
                <c:pt idx="141">
                  <c:v>284.1</c:v>
                </c:pt>
                <c:pt idx="142">
                  <c:v>284.1</c:v>
                </c:pt>
                <c:pt idx="143">
                  <c:v>286.20000000000005</c:v>
                </c:pt>
                <c:pt idx="144">
                  <c:v>287.00000000000006</c:v>
                </c:pt>
                <c:pt idx="145">
                  <c:v>290.70000000000005</c:v>
                </c:pt>
                <c:pt idx="146">
                  <c:v>291.40000000000003</c:v>
                </c:pt>
                <c:pt idx="147">
                  <c:v>295.8</c:v>
                </c:pt>
                <c:pt idx="148">
                  <c:v>310.8</c:v>
                </c:pt>
                <c:pt idx="149">
                  <c:v>329.90000000000003</c:v>
                </c:pt>
                <c:pt idx="150">
                  <c:v>335.00000000000006</c:v>
                </c:pt>
                <c:pt idx="151">
                  <c:v>349.50000000000006</c:v>
                </c:pt>
                <c:pt idx="152">
                  <c:v>352.90000000000003</c:v>
                </c:pt>
                <c:pt idx="153">
                  <c:v>352.90000000000003</c:v>
                </c:pt>
                <c:pt idx="154">
                  <c:v>352.90000000000003</c:v>
                </c:pt>
                <c:pt idx="155">
                  <c:v>352.90000000000003</c:v>
                </c:pt>
                <c:pt idx="156">
                  <c:v>353.90000000000003</c:v>
                </c:pt>
                <c:pt idx="157">
                  <c:v>353.90000000000003</c:v>
                </c:pt>
                <c:pt idx="158">
                  <c:v>353.90000000000003</c:v>
                </c:pt>
                <c:pt idx="159">
                  <c:v>353.90000000000003</c:v>
                </c:pt>
                <c:pt idx="160">
                  <c:v>353.90000000000003</c:v>
                </c:pt>
                <c:pt idx="161">
                  <c:v>357.20000000000005</c:v>
                </c:pt>
                <c:pt idx="162">
                  <c:v>357.40000000000003</c:v>
                </c:pt>
                <c:pt idx="163">
                  <c:v>357.40000000000003</c:v>
                </c:pt>
                <c:pt idx="164">
                  <c:v>357.40000000000003</c:v>
                </c:pt>
                <c:pt idx="165">
                  <c:v>357.40000000000003</c:v>
                </c:pt>
                <c:pt idx="166">
                  <c:v>357.40000000000003</c:v>
                </c:pt>
                <c:pt idx="167">
                  <c:v>357.40000000000003</c:v>
                </c:pt>
                <c:pt idx="168">
                  <c:v>357.40000000000003</c:v>
                </c:pt>
                <c:pt idx="169">
                  <c:v>357.40000000000003</c:v>
                </c:pt>
                <c:pt idx="170">
                  <c:v>357.40000000000003</c:v>
                </c:pt>
                <c:pt idx="171">
                  <c:v>357.40000000000003</c:v>
                </c:pt>
                <c:pt idx="172">
                  <c:v>357.40000000000003</c:v>
                </c:pt>
                <c:pt idx="173">
                  <c:v>357.40000000000003</c:v>
                </c:pt>
                <c:pt idx="174">
                  <c:v>357.50000000000006</c:v>
                </c:pt>
                <c:pt idx="175">
                  <c:v>361.20000000000005</c:v>
                </c:pt>
                <c:pt idx="176">
                  <c:v>369.30000000000007</c:v>
                </c:pt>
                <c:pt idx="177">
                  <c:v>369.30000000000007</c:v>
                </c:pt>
                <c:pt idx="178">
                  <c:v>370.80000000000007</c:v>
                </c:pt>
                <c:pt idx="179">
                  <c:v>371.6000000000001</c:v>
                </c:pt>
                <c:pt idx="180">
                  <c:v>371.6000000000001</c:v>
                </c:pt>
                <c:pt idx="181">
                  <c:v>371.6000000000001</c:v>
                </c:pt>
                <c:pt idx="182">
                  <c:v>371.6000000000001</c:v>
                </c:pt>
                <c:pt idx="183">
                  <c:v>376.2000000000001</c:v>
                </c:pt>
                <c:pt idx="184">
                  <c:v>383.9000000000001</c:v>
                </c:pt>
                <c:pt idx="185">
                  <c:v>389.80000000000007</c:v>
                </c:pt>
                <c:pt idx="186">
                  <c:v>391.4000000000001</c:v>
                </c:pt>
                <c:pt idx="187">
                  <c:v>391.7000000000001</c:v>
                </c:pt>
                <c:pt idx="188">
                  <c:v>392.2000000000001</c:v>
                </c:pt>
                <c:pt idx="189">
                  <c:v>392.7000000000001</c:v>
                </c:pt>
                <c:pt idx="190">
                  <c:v>392.7000000000001</c:v>
                </c:pt>
                <c:pt idx="191">
                  <c:v>392.7000000000001</c:v>
                </c:pt>
                <c:pt idx="192">
                  <c:v>392.7000000000001</c:v>
                </c:pt>
                <c:pt idx="193">
                  <c:v>392.7000000000001</c:v>
                </c:pt>
                <c:pt idx="194">
                  <c:v>392.7000000000001</c:v>
                </c:pt>
                <c:pt idx="195">
                  <c:v>392.7000000000001</c:v>
                </c:pt>
                <c:pt idx="196">
                  <c:v>393.8000000000001</c:v>
                </c:pt>
                <c:pt idx="197">
                  <c:v>393.8000000000001</c:v>
                </c:pt>
                <c:pt idx="198">
                  <c:v>395.8000000000001</c:v>
                </c:pt>
                <c:pt idx="199">
                  <c:v>396.90000000000015</c:v>
                </c:pt>
                <c:pt idx="200">
                  <c:v>396.90000000000015</c:v>
                </c:pt>
                <c:pt idx="201">
                  <c:v>396.90000000000015</c:v>
                </c:pt>
                <c:pt idx="202">
                  <c:v>396.90000000000015</c:v>
                </c:pt>
                <c:pt idx="203">
                  <c:v>397.3000000000001</c:v>
                </c:pt>
                <c:pt idx="204">
                  <c:v>397.40000000000015</c:v>
                </c:pt>
                <c:pt idx="205">
                  <c:v>397.40000000000015</c:v>
                </c:pt>
                <c:pt idx="206">
                  <c:v>398.3000000000001</c:v>
                </c:pt>
                <c:pt idx="207">
                  <c:v>398.3000000000001</c:v>
                </c:pt>
                <c:pt idx="208">
                  <c:v>400.5000000000001</c:v>
                </c:pt>
                <c:pt idx="209">
                  <c:v>402.0000000000001</c:v>
                </c:pt>
                <c:pt idx="210">
                  <c:v>402.8000000000001</c:v>
                </c:pt>
                <c:pt idx="211">
                  <c:v>407.60000000000014</c:v>
                </c:pt>
                <c:pt idx="212">
                  <c:v>407.60000000000014</c:v>
                </c:pt>
                <c:pt idx="213">
                  <c:v>408.20000000000016</c:v>
                </c:pt>
                <c:pt idx="214">
                  <c:v>408.20000000000016</c:v>
                </c:pt>
                <c:pt idx="215">
                  <c:v>408.20000000000016</c:v>
                </c:pt>
                <c:pt idx="216">
                  <c:v>409.70000000000016</c:v>
                </c:pt>
                <c:pt idx="217">
                  <c:v>409.70000000000016</c:v>
                </c:pt>
                <c:pt idx="218">
                  <c:v>409.70000000000016</c:v>
                </c:pt>
                <c:pt idx="219">
                  <c:v>409.70000000000016</c:v>
                </c:pt>
                <c:pt idx="220">
                  <c:v>409.70000000000016</c:v>
                </c:pt>
                <c:pt idx="221">
                  <c:v>409.70000000000016</c:v>
                </c:pt>
                <c:pt idx="222">
                  <c:v>409.70000000000016</c:v>
                </c:pt>
                <c:pt idx="223">
                  <c:v>409.70000000000016</c:v>
                </c:pt>
                <c:pt idx="224">
                  <c:v>412.3000000000002</c:v>
                </c:pt>
                <c:pt idx="225">
                  <c:v>412.3000000000002</c:v>
                </c:pt>
                <c:pt idx="226">
                  <c:v>412.3000000000002</c:v>
                </c:pt>
                <c:pt idx="227">
                  <c:v>412.3000000000002</c:v>
                </c:pt>
                <c:pt idx="228">
                  <c:v>414.8000000000002</c:v>
                </c:pt>
                <c:pt idx="229">
                  <c:v>415.9000000000002</c:v>
                </c:pt>
                <c:pt idx="230">
                  <c:v>417.8000000000002</c:v>
                </c:pt>
                <c:pt idx="231">
                  <c:v>417.9000000000002</c:v>
                </c:pt>
                <c:pt idx="232">
                  <c:v>429.1000000000002</c:v>
                </c:pt>
                <c:pt idx="233">
                  <c:v>438.50000000000017</c:v>
                </c:pt>
                <c:pt idx="234">
                  <c:v>438.90000000000015</c:v>
                </c:pt>
                <c:pt idx="235">
                  <c:v>438.90000000000015</c:v>
                </c:pt>
                <c:pt idx="236">
                  <c:v>438.90000000000015</c:v>
                </c:pt>
                <c:pt idx="237">
                  <c:v>444.10000000000014</c:v>
                </c:pt>
                <c:pt idx="238">
                  <c:v>445.40000000000015</c:v>
                </c:pt>
                <c:pt idx="239">
                  <c:v>445.90000000000015</c:v>
                </c:pt>
                <c:pt idx="240">
                  <c:v>445.90000000000015</c:v>
                </c:pt>
                <c:pt idx="241">
                  <c:v>445.90000000000015</c:v>
                </c:pt>
                <c:pt idx="242">
                  <c:v>445.90000000000015</c:v>
                </c:pt>
                <c:pt idx="243">
                  <c:v>457.40000000000015</c:v>
                </c:pt>
                <c:pt idx="244">
                  <c:v>457.40000000000015</c:v>
                </c:pt>
                <c:pt idx="245">
                  <c:v>457.50000000000017</c:v>
                </c:pt>
                <c:pt idx="246">
                  <c:v>459.50000000000017</c:v>
                </c:pt>
                <c:pt idx="247">
                  <c:v>459.50000000000017</c:v>
                </c:pt>
                <c:pt idx="248">
                  <c:v>460.00000000000017</c:v>
                </c:pt>
                <c:pt idx="249">
                  <c:v>480.8000000000002</c:v>
                </c:pt>
                <c:pt idx="250">
                  <c:v>481.8000000000002</c:v>
                </c:pt>
                <c:pt idx="251">
                  <c:v>481.8000000000002</c:v>
                </c:pt>
                <c:pt idx="252">
                  <c:v>481.8000000000002</c:v>
                </c:pt>
                <c:pt idx="253">
                  <c:v>483.4000000000002</c:v>
                </c:pt>
                <c:pt idx="254">
                  <c:v>488.8000000000002</c:v>
                </c:pt>
                <c:pt idx="255">
                  <c:v>489.3000000000002</c:v>
                </c:pt>
                <c:pt idx="256">
                  <c:v>490.00000000000017</c:v>
                </c:pt>
                <c:pt idx="257">
                  <c:v>491.3000000000002</c:v>
                </c:pt>
                <c:pt idx="258">
                  <c:v>497.50000000000017</c:v>
                </c:pt>
                <c:pt idx="259">
                  <c:v>500.1000000000002</c:v>
                </c:pt>
                <c:pt idx="260">
                  <c:v>502.4000000000002</c:v>
                </c:pt>
                <c:pt idx="261">
                  <c:v>506.8000000000002</c:v>
                </c:pt>
                <c:pt idx="262">
                  <c:v>506.9000000000002</c:v>
                </c:pt>
                <c:pt idx="263">
                  <c:v>506.9000000000002</c:v>
                </c:pt>
                <c:pt idx="264">
                  <c:v>506.9000000000002</c:v>
                </c:pt>
                <c:pt idx="265">
                  <c:v>514.5000000000002</c:v>
                </c:pt>
                <c:pt idx="266">
                  <c:v>535.7000000000003</c:v>
                </c:pt>
                <c:pt idx="267">
                  <c:v>538.1000000000003</c:v>
                </c:pt>
                <c:pt idx="268">
                  <c:v>548.4000000000002</c:v>
                </c:pt>
                <c:pt idx="269">
                  <c:v>551.5000000000002</c:v>
                </c:pt>
                <c:pt idx="270">
                  <c:v>555.6000000000003</c:v>
                </c:pt>
                <c:pt idx="271">
                  <c:v>555.6000000000003</c:v>
                </c:pt>
                <c:pt idx="272">
                  <c:v>555.6000000000003</c:v>
                </c:pt>
                <c:pt idx="273">
                  <c:v>555.6000000000003</c:v>
                </c:pt>
                <c:pt idx="274">
                  <c:v>555.6000000000003</c:v>
                </c:pt>
                <c:pt idx="275">
                  <c:v>555.9000000000002</c:v>
                </c:pt>
                <c:pt idx="276">
                  <c:v>562.6000000000003</c:v>
                </c:pt>
                <c:pt idx="277">
                  <c:v>562.6000000000003</c:v>
                </c:pt>
                <c:pt idx="278">
                  <c:v>573.9000000000002</c:v>
                </c:pt>
                <c:pt idx="279">
                  <c:v>577.6000000000003</c:v>
                </c:pt>
                <c:pt idx="280">
                  <c:v>577.6000000000003</c:v>
                </c:pt>
                <c:pt idx="281">
                  <c:v>577.6000000000003</c:v>
                </c:pt>
                <c:pt idx="282">
                  <c:v>582.2000000000003</c:v>
                </c:pt>
                <c:pt idx="283">
                  <c:v>582.2000000000003</c:v>
                </c:pt>
                <c:pt idx="284">
                  <c:v>582.2000000000003</c:v>
                </c:pt>
                <c:pt idx="285">
                  <c:v>584.5000000000002</c:v>
                </c:pt>
                <c:pt idx="286">
                  <c:v>584.5000000000002</c:v>
                </c:pt>
                <c:pt idx="287">
                  <c:v>591.0000000000002</c:v>
                </c:pt>
                <c:pt idx="288">
                  <c:v>632.2000000000003</c:v>
                </c:pt>
                <c:pt idx="289">
                  <c:v>664.2000000000003</c:v>
                </c:pt>
                <c:pt idx="290">
                  <c:v>664.3000000000003</c:v>
                </c:pt>
                <c:pt idx="291">
                  <c:v>664.3000000000003</c:v>
                </c:pt>
                <c:pt idx="292">
                  <c:v>664.3000000000003</c:v>
                </c:pt>
                <c:pt idx="293">
                  <c:v>664.3000000000003</c:v>
                </c:pt>
                <c:pt idx="294">
                  <c:v>664.3000000000003</c:v>
                </c:pt>
                <c:pt idx="295">
                  <c:v>667.0000000000003</c:v>
                </c:pt>
                <c:pt idx="296">
                  <c:v>670.2000000000004</c:v>
                </c:pt>
                <c:pt idx="297">
                  <c:v>674.3000000000004</c:v>
                </c:pt>
                <c:pt idx="298">
                  <c:v>674.8000000000004</c:v>
                </c:pt>
                <c:pt idx="299">
                  <c:v>679.5000000000005</c:v>
                </c:pt>
                <c:pt idx="300">
                  <c:v>679.5000000000005</c:v>
                </c:pt>
                <c:pt idx="301">
                  <c:v>692.1000000000005</c:v>
                </c:pt>
                <c:pt idx="302">
                  <c:v>712.5000000000005</c:v>
                </c:pt>
                <c:pt idx="303">
                  <c:v>713.0000000000005</c:v>
                </c:pt>
                <c:pt idx="304">
                  <c:v>718.5000000000005</c:v>
                </c:pt>
                <c:pt idx="305">
                  <c:v>718.5000000000005</c:v>
                </c:pt>
                <c:pt idx="306">
                  <c:v>720.6000000000005</c:v>
                </c:pt>
                <c:pt idx="307">
                  <c:v>725.6000000000005</c:v>
                </c:pt>
                <c:pt idx="308">
                  <c:v>727.5000000000005</c:v>
                </c:pt>
                <c:pt idx="309">
                  <c:v>732.6000000000005</c:v>
                </c:pt>
                <c:pt idx="310">
                  <c:v>734.9000000000004</c:v>
                </c:pt>
                <c:pt idx="311">
                  <c:v>735.4000000000004</c:v>
                </c:pt>
                <c:pt idx="312">
                  <c:v>735.4000000000004</c:v>
                </c:pt>
                <c:pt idx="313">
                  <c:v>735.4000000000004</c:v>
                </c:pt>
                <c:pt idx="314">
                  <c:v>735.4000000000004</c:v>
                </c:pt>
                <c:pt idx="315">
                  <c:v>740.0000000000005</c:v>
                </c:pt>
                <c:pt idx="316">
                  <c:v>742.1000000000005</c:v>
                </c:pt>
                <c:pt idx="317">
                  <c:v>745.3000000000005</c:v>
                </c:pt>
                <c:pt idx="318">
                  <c:v>749.0000000000006</c:v>
                </c:pt>
                <c:pt idx="319">
                  <c:v>756.6000000000006</c:v>
                </c:pt>
                <c:pt idx="320">
                  <c:v>761.3000000000006</c:v>
                </c:pt>
                <c:pt idx="321">
                  <c:v>761.5000000000007</c:v>
                </c:pt>
                <c:pt idx="322">
                  <c:v>766.7000000000007</c:v>
                </c:pt>
                <c:pt idx="323">
                  <c:v>767.2000000000007</c:v>
                </c:pt>
                <c:pt idx="324">
                  <c:v>767.9000000000008</c:v>
                </c:pt>
                <c:pt idx="325">
                  <c:v>780.2000000000007</c:v>
                </c:pt>
                <c:pt idx="326">
                  <c:v>781.7000000000007</c:v>
                </c:pt>
                <c:pt idx="327">
                  <c:v>782.0000000000007</c:v>
                </c:pt>
                <c:pt idx="328">
                  <c:v>782.4000000000007</c:v>
                </c:pt>
                <c:pt idx="329">
                  <c:v>782.4000000000007</c:v>
                </c:pt>
                <c:pt idx="330">
                  <c:v>782.4000000000007</c:v>
                </c:pt>
                <c:pt idx="331">
                  <c:v>782.4000000000007</c:v>
                </c:pt>
                <c:pt idx="332">
                  <c:v>782.4000000000007</c:v>
                </c:pt>
                <c:pt idx="333">
                  <c:v>782.4000000000007</c:v>
                </c:pt>
                <c:pt idx="334">
                  <c:v>782.4000000000007</c:v>
                </c:pt>
                <c:pt idx="335">
                  <c:v>782.4000000000007</c:v>
                </c:pt>
                <c:pt idx="336">
                  <c:v>782.4000000000007</c:v>
                </c:pt>
                <c:pt idx="337">
                  <c:v>782.4000000000007</c:v>
                </c:pt>
                <c:pt idx="338">
                  <c:v>787.0000000000007</c:v>
                </c:pt>
                <c:pt idx="339">
                  <c:v>793.7000000000007</c:v>
                </c:pt>
                <c:pt idx="340">
                  <c:v>794.3000000000008</c:v>
                </c:pt>
                <c:pt idx="341">
                  <c:v>796.0000000000008</c:v>
                </c:pt>
                <c:pt idx="342">
                  <c:v>796.6000000000008</c:v>
                </c:pt>
                <c:pt idx="343">
                  <c:v>796.6000000000008</c:v>
                </c:pt>
                <c:pt idx="344">
                  <c:v>796.6000000000008</c:v>
                </c:pt>
                <c:pt idx="345">
                  <c:v>796.6000000000008</c:v>
                </c:pt>
                <c:pt idx="346">
                  <c:v>798.9000000000008</c:v>
                </c:pt>
                <c:pt idx="347">
                  <c:v>805.8000000000008</c:v>
                </c:pt>
                <c:pt idx="348">
                  <c:v>815.7000000000007</c:v>
                </c:pt>
                <c:pt idx="349">
                  <c:v>834.4000000000008</c:v>
                </c:pt>
                <c:pt idx="350">
                  <c:v>834.5000000000008</c:v>
                </c:pt>
                <c:pt idx="351">
                  <c:v>835.5000000000008</c:v>
                </c:pt>
                <c:pt idx="352">
                  <c:v>836.0000000000008</c:v>
                </c:pt>
                <c:pt idx="353">
                  <c:v>836.0000000000008</c:v>
                </c:pt>
                <c:pt idx="354">
                  <c:v>836.5000000000008</c:v>
                </c:pt>
                <c:pt idx="355">
                  <c:v>837.7000000000008</c:v>
                </c:pt>
                <c:pt idx="356">
                  <c:v>837.7000000000008</c:v>
                </c:pt>
                <c:pt idx="357">
                  <c:v>838.1000000000008</c:v>
                </c:pt>
                <c:pt idx="358">
                  <c:v>838.1000000000008</c:v>
                </c:pt>
                <c:pt idx="359">
                  <c:v>838.1000000000008</c:v>
                </c:pt>
                <c:pt idx="360">
                  <c:v>838.1000000000008</c:v>
                </c:pt>
                <c:pt idx="361">
                  <c:v>838.1000000000008</c:v>
                </c:pt>
                <c:pt idx="362">
                  <c:v>838.1000000000008</c:v>
                </c:pt>
                <c:pt idx="363">
                  <c:v>838.1000000000008</c:v>
                </c:pt>
                <c:pt idx="364">
                  <c:v>838.1000000000008</c:v>
                </c:pt>
              </c:numCache>
            </c:numRef>
          </c:val>
          <c:smooth val="0"/>
        </c:ser>
        <c:ser>
          <c:idx val="1"/>
          <c:order val="1"/>
          <c:tx>
            <c:strRef>
              <c:f>'Tab Diagramm1 und 2'!$L$1</c:f>
              <c:strCache>
                <c:ptCount val="1"/>
                <c:pt idx="0">
                  <c:v>Sickerwasser Gras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2'!$L$2:$L$366</c:f>
              <c:numCache>
                <c:ptCount val="365"/>
                <c:pt idx="0">
                  <c:v>0.23300970873786303</c:v>
                </c:pt>
                <c:pt idx="1">
                  <c:v>0.46601941747572606</c:v>
                </c:pt>
                <c:pt idx="2">
                  <c:v>0.6990370581889682</c:v>
                </c:pt>
                <c:pt idx="3">
                  <c:v>0.9320467669268313</c:v>
                </c:pt>
                <c:pt idx="4">
                  <c:v>1.1650564756646944</c:v>
                </c:pt>
                <c:pt idx="5">
                  <c:v>1.3980661844025575</c:v>
                </c:pt>
                <c:pt idx="6">
                  <c:v>1.6310758931404206</c:v>
                </c:pt>
                <c:pt idx="7">
                  <c:v>1.8640856018782836</c:v>
                </c:pt>
                <c:pt idx="8">
                  <c:v>2.0970953106161465</c:v>
                </c:pt>
                <c:pt idx="9">
                  <c:v>2.3301050193540096</c:v>
                </c:pt>
                <c:pt idx="10">
                  <c:v>2.5631147280918727</c:v>
                </c:pt>
                <c:pt idx="11">
                  <c:v>2.7961244368297358</c:v>
                </c:pt>
                <c:pt idx="12">
                  <c:v>3.029134145567599</c:v>
                </c:pt>
                <c:pt idx="13">
                  <c:v>3.262143854305462</c:v>
                </c:pt>
                <c:pt idx="14">
                  <c:v>3.49529633860015</c:v>
                </c:pt>
                <c:pt idx="15">
                  <c:v>3.730590456247208</c:v>
                </c:pt>
                <c:pt idx="16">
                  <c:v>3.965884573894266</c:v>
                </c:pt>
                <c:pt idx="17">
                  <c:v>4.201178691541324</c:v>
                </c:pt>
                <c:pt idx="18">
                  <c:v>4.436472809188382</c:v>
                </c:pt>
                <c:pt idx="19">
                  <c:v>4.70362967193348</c:v>
                </c:pt>
                <c:pt idx="20">
                  <c:v>5.0194191456176895</c:v>
                </c:pt>
                <c:pt idx="21">
                  <c:v>5.335208619301899</c:v>
                </c:pt>
                <c:pt idx="22">
                  <c:v>5.680481523785331</c:v>
                </c:pt>
                <c:pt idx="23">
                  <c:v>6.124925968229777</c:v>
                </c:pt>
                <c:pt idx="24">
                  <c:v>6.569370412674224</c:v>
                </c:pt>
                <c:pt idx="25">
                  <c:v>7.016460359764173</c:v>
                </c:pt>
                <c:pt idx="26">
                  <c:v>7.608802702106512</c:v>
                </c:pt>
                <c:pt idx="27">
                  <c:v>8.257451350755158</c:v>
                </c:pt>
                <c:pt idx="28">
                  <c:v>8.906099999403803</c:v>
                </c:pt>
                <c:pt idx="29">
                  <c:v>9.573752026430826</c:v>
                </c:pt>
                <c:pt idx="30">
                  <c:v>10.323752026430824</c:v>
                </c:pt>
                <c:pt idx="31">
                  <c:v>11.073752026430823</c:v>
                </c:pt>
                <c:pt idx="32">
                  <c:v>11.864430905741171</c:v>
                </c:pt>
                <c:pt idx="33">
                  <c:v>12.683396422982552</c:v>
                </c:pt>
                <c:pt idx="34">
                  <c:v>13.485120560913584</c:v>
                </c:pt>
                <c:pt idx="35">
                  <c:v>14.312706767810141</c:v>
                </c:pt>
                <c:pt idx="36">
                  <c:v>15.16553928012541</c:v>
                </c:pt>
                <c:pt idx="37">
                  <c:v>16.022682137268266</c:v>
                </c:pt>
                <c:pt idx="38">
                  <c:v>16.896359385945516</c:v>
                </c:pt>
                <c:pt idx="39">
                  <c:v>17.78524827483441</c:v>
                </c:pt>
                <c:pt idx="40">
                  <c:v>18.665539280125415</c:v>
                </c:pt>
                <c:pt idx="41">
                  <c:v>19.51672975631589</c:v>
                </c:pt>
                <c:pt idx="42">
                  <c:v>20.316729756315887</c:v>
                </c:pt>
                <c:pt idx="43">
                  <c:v>21.116729756315884</c:v>
                </c:pt>
                <c:pt idx="44">
                  <c:v>21.91672975631588</c:v>
                </c:pt>
                <c:pt idx="45">
                  <c:v>22.71672975631588</c:v>
                </c:pt>
                <c:pt idx="46">
                  <c:v>23.514041584272867</c:v>
                </c:pt>
                <c:pt idx="47">
                  <c:v>24.288235132659963</c:v>
                </c:pt>
                <c:pt idx="48">
                  <c:v>25.083396422982542</c:v>
                </c:pt>
                <c:pt idx="49">
                  <c:v>25.915539280125397</c:v>
                </c:pt>
                <c:pt idx="50">
                  <c:v>26.93339642298254</c:v>
                </c:pt>
                <c:pt idx="51">
                  <c:v>28.400063089649205</c:v>
                </c:pt>
                <c:pt idx="52">
                  <c:v>30.497979756315864</c:v>
                </c:pt>
                <c:pt idx="53">
                  <c:v>33.64976547060158</c:v>
                </c:pt>
                <c:pt idx="54">
                  <c:v>37.35214642298252</c:v>
                </c:pt>
                <c:pt idx="55">
                  <c:v>41.35214642298251</c:v>
                </c:pt>
                <c:pt idx="56">
                  <c:v>45.35214642298249</c:v>
                </c:pt>
                <c:pt idx="57">
                  <c:v>49.35214642298248</c:v>
                </c:pt>
                <c:pt idx="58">
                  <c:v>53.221194042030085</c:v>
                </c:pt>
                <c:pt idx="59">
                  <c:v>56.372979756315786</c:v>
                </c:pt>
                <c:pt idx="60">
                  <c:v>59.35214642298244</c:v>
                </c:pt>
                <c:pt idx="61">
                  <c:v>62.352146422982436</c:v>
                </c:pt>
                <c:pt idx="62">
                  <c:v>65.35214642298243</c:v>
                </c:pt>
                <c:pt idx="63">
                  <c:v>68.13686864520464</c:v>
                </c:pt>
                <c:pt idx="64">
                  <c:v>70.8035353118713</c:v>
                </c:pt>
                <c:pt idx="65">
                  <c:v>73.26464642298241</c:v>
                </c:pt>
                <c:pt idx="66">
                  <c:v>75.6646464229824</c:v>
                </c:pt>
                <c:pt idx="67">
                  <c:v>78.0055555138915</c:v>
                </c:pt>
                <c:pt idx="68">
                  <c:v>80.18737369570968</c:v>
                </c:pt>
                <c:pt idx="69">
                  <c:v>82.36919187752787</c:v>
                </c:pt>
                <c:pt idx="70">
                  <c:v>84.37297975631574</c:v>
                </c:pt>
                <c:pt idx="71">
                  <c:v>86.09321785155383</c:v>
                </c:pt>
                <c:pt idx="72">
                  <c:v>87.9146464229824</c:v>
                </c:pt>
                <c:pt idx="73">
                  <c:v>89.6646464229824</c:v>
                </c:pt>
                <c:pt idx="74">
                  <c:v>91.37893213726811</c:v>
                </c:pt>
                <c:pt idx="75">
                  <c:v>93.14541565375163</c:v>
                </c:pt>
                <c:pt idx="76">
                  <c:v>94.99156949990547</c:v>
                </c:pt>
                <c:pt idx="77">
                  <c:v>96.8377233460593</c:v>
                </c:pt>
                <c:pt idx="78">
                  <c:v>98.78964642298237</c:v>
                </c:pt>
                <c:pt idx="79">
                  <c:v>100.86464642298236</c:v>
                </c:pt>
                <c:pt idx="80">
                  <c:v>103.47020197853792</c:v>
                </c:pt>
                <c:pt idx="81">
                  <c:v>106.13686864520457</c:v>
                </c:pt>
                <c:pt idx="82">
                  <c:v>109.10214642298234</c:v>
                </c:pt>
                <c:pt idx="83">
                  <c:v>112.10214642298233</c:v>
                </c:pt>
                <c:pt idx="84">
                  <c:v>114.97714642298232</c:v>
                </c:pt>
                <c:pt idx="85">
                  <c:v>117.9771464229823</c:v>
                </c:pt>
                <c:pt idx="86">
                  <c:v>120.80353531187117</c:v>
                </c:pt>
                <c:pt idx="87">
                  <c:v>123.47020197853783</c:v>
                </c:pt>
                <c:pt idx="88">
                  <c:v>126.13686864520449</c:v>
                </c:pt>
                <c:pt idx="89">
                  <c:v>128.76464642298225</c:v>
                </c:pt>
                <c:pt idx="90">
                  <c:v>131.09646460480045</c:v>
                </c:pt>
                <c:pt idx="91">
                  <c:v>133.27828278661863</c:v>
                </c:pt>
                <c:pt idx="92">
                  <c:v>134.74103531187114</c:v>
                </c:pt>
                <c:pt idx="93">
                  <c:v>136.74103531187114</c:v>
                </c:pt>
                <c:pt idx="94">
                  <c:v>138.74103531187114</c:v>
                </c:pt>
                <c:pt idx="95">
                  <c:v>140.63900539734124</c:v>
                </c:pt>
                <c:pt idx="96">
                  <c:v>142.48515924349508</c:v>
                </c:pt>
                <c:pt idx="97">
                  <c:v>144.33131308964892</c:v>
                </c:pt>
                <c:pt idx="98">
                  <c:v>146.1005438588797</c:v>
                </c:pt>
                <c:pt idx="99">
                  <c:v>147.8372654706013</c:v>
                </c:pt>
                <c:pt idx="100">
                  <c:v>149.6577019785378</c:v>
                </c:pt>
                <c:pt idx="101">
                  <c:v>151.6577019785378</c:v>
                </c:pt>
                <c:pt idx="102">
                  <c:v>153.6577019785378</c:v>
                </c:pt>
                <c:pt idx="103">
                  <c:v>155.6577019785378</c:v>
                </c:pt>
                <c:pt idx="104">
                  <c:v>157.7782827866186</c:v>
                </c:pt>
                <c:pt idx="105">
                  <c:v>159.9077019785378</c:v>
                </c:pt>
                <c:pt idx="106">
                  <c:v>161.8633643717002</c:v>
                </c:pt>
                <c:pt idx="107">
                  <c:v>163.74103531187112</c:v>
                </c:pt>
                <c:pt idx="108">
                  <c:v>165.74103531187112</c:v>
                </c:pt>
                <c:pt idx="109">
                  <c:v>167.74103531187112</c:v>
                </c:pt>
                <c:pt idx="110">
                  <c:v>169.74103531187112</c:v>
                </c:pt>
                <c:pt idx="111">
                  <c:v>171.74103531187112</c:v>
                </c:pt>
                <c:pt idx="112">
                  <c:v>173.74103531187112</c:v>
                </c:pt>
                <c:pt idx="113">
                  <c:v>175.63259514093093</c:v>
                </c:pt>
                <c:pt idx="114">
                  <c:v>177.47874898708477</c:v>
                </c:pt>
                <c:pt idx="115">
                  <c:v>179.25393213726792</c:v>
                </c:pt>
                <c:pt idx="116">
                  <c:v>180.85909086742666</c:v>
                </c:pt>
                <c:pt idx="117">
                  <c:v>182.5396464229822</c:v>
                </c:pt>
                <c:pt idx="118">
                  <c:v>184.19242420075997</c:v>
                </c:pt>
                <c:pt idx="119">
                  <c:v>185.79242420075997</c:v>
                </c:pt>
                <c:pt idx="120">
                  <c:v>187.3257575340933</c:v>
                </c:pt>
                <c:pt idx="121">
                  <c:v>188.6868686452044</c:v>
                </c:pt>
                <c:pt idx="122">
                  <c:v>190.09046341644623</c:v>
                </c:pt>
                <c:pt idx="123">
                  <c:v>191.50222812232857</c:v>
                </c:pt>
                <c:pt idx="124">
                  <c:v>192.85516929879915</c:v>
                </c:pt>
                <c:pt idx="125">
                  <c:v>194.2669340046815</c:v>
                </c:pt>
                <c:pt idx="126">
                  <c:v>195.67869871056385</c:v>
                </c:pt>
                <c:pt idx="127">
                  <c:v>197.0904634164462</c:v>
                </c:pt>
                <c:pt idx="128">
                  <c:v>198.50222812232855</c:v>
                </c:pt>
                <c:pt idx="129">
                  <c:v>199.9139928282109</c:v>
                </c:pt>
                <c:pt idx="130">
                  <c:v>201.3924242007599</c:v>
                </c:pt>
                <c:pt idx="131">
                  <c:v>203.07575753409324</c:v>
                </c:pt>
                <c:pt idx="132">
                  <c:v>204.8642190725548</c:v>
                </c:pt>
                <c:pt idx="133">
                  <c:v>206.78409086742658</c:v>
                </c:pt>
                <c:pt idx="134">
                  <c:v>208.71037291870863</c:v>
                </c:pt>
                <c:pt idx="135">
                  <c:v>210.6174242007599</c:v>
                </c:pt>
                <c:pt idx="136">
                  <c:v>212.6174242007599</c:v>
                </c:pt>
                <c:pt idx="137">
                  <c:v>214.70075753409324</c:v>
                </c:pt>
                <c:pt idx="138">
                  <c:v>216.70075753409324</c:v>
                </c:pt>
                <c:pt idx="139">
                  <c:v>218.70075753409324</c:v>
                </c:pt>
                <c:pt idx="140">
                  <c:v>220.70075753409324</c:v>
                </c:pt>
                <c:pt idx="141">
                  <c:v>222.55652676486247</c:v>
                </c:pt>
                <c:pt idx="142">
                  <c:v>224.36147181980752</c:v>
                </c:pt>
                <c:pt idx="143">
                  <c:v>226.094988303324</c:v>
                </c:pt>
                <c:pt idx="144">
                  <c:v>227.8614718198075</c:v>
                </c:pt>
                <c:pt idx="145">
                  <c:v>229.5257575340932</c:v>
                </c:pt>
                <c:pt idx="146">
                  <c:v>231.1257575340932</c:v>
                </c:pt>
                <c:pt idx="147">
                  <c:v>232.7257575340932</c:v>
                </c:pt>
                <c:pt idx="148">
                  <c:v>234.24242420075984</c:v>
                </c:pt>
                <c:pt idx="149">
                  <c:v>235.57575753409319</c:v>
                </c:pt>
                <c:pt idx="150">
                  <c:v>236.90909086742653</c:v>
                </c:pt>
                <c:pt idx="151">
                  <c:v>238.24242420075987</c:v>
                </c:pt>
                <c:pt idx="152">
                  <c:v>239.53628384988266</c:v>
                </c:pt>
                <c:pt idx="153">
                  <c:v>240.79944174461951</c:v>
                </c:pt>
                <c:pt idx="154">
                  <c:v>242.06259963935636</c:v>
                </c:pt>
                <c:pt idx="155">
                  <c:v>243.4195075340932</c:v>
                </c:pt>
                <c:pt idx="156">
                  <c:v>245.2007575340932</c:v>
                </c:pt>
                <c:pt idx="157">
                  <c:v>247.5479797563154</c:v>
                </c:pt>
                <c:pt idx="158">
                  <c:v>250.6075035658392</c:v>
                </c:pt>
                <c:pt idx="159">
                  <c:v>254.2384559467916</c:v>
                </c:pt>
                <c:pt idx="160">
                  <c:v>258.2384559467916</c:v>
                </c:pt>
                <c:pt idx="161">
                  <c:v>261.75036070869635</c:v>
                </c:pt>
                <c:pt idx="162">
                  <c:v>265.0092892801249</c:v>
                </c:pt>
                <c:pt idx="163">
                  <c:v>268.0092892801249</c:v>
                </c:pt>
                <c:pt idx="164">
                  <c:v>271.0092892801249</c:v>
                </c:pt>
                <c:pt idx="165">
                  <c:v>274.0197059467916</c:v>
                </c:pt>
                <c:pt idx="166">
                  <c:v>277.0197059467916</c:v>
                </c:pt>
                <c:pt idx="167">
                  <c:v>279.76623372456936</c:v>
                </c:pt>
                <c:pt idx="168">
                  <c:v>282.1399710983067</c:v>
                </c:pt>
                <c:pt idx="169">
                  <c:v>284.3217892801249</c:v>
                </c:pt>
                <c:pt idx="170">
                  <c:v>286.3634559467916</c:v>
                </c:pt>
                <c:pt idx="171">
                  <c:v>288.3634559467916</c:v>
                </c:pt>
                <c:pt idx="172">
                  <c:v>290.3634559467916</c:v>
                </c:pt>
                <c:pt idx="173">
                  <c:v>292.3217892801249</c:v>
                </c:pt>
                <c:pt idx="174">
                  <c:v>294.0717892801249</c:v>
                </c:pt>
                <c:pt idx="175">
                  <c:v>295.7860749944106</c:v>
                </c:pt>
                <c:pt idx="176">
                  <c:v>297.3526920579027</c:v>
                </c:pt>
                <c:pt idx="177">
                  <c:v>298.7920302931968</c:v>
                </c:pt>
                <c:pt idx="178">
                  <c:v>300.20379499907915</c:v>
                </c:pt>
                <c:pt idx="179">
                  <c:v>301.5714420579027</c:v>
                </c:pt>
                <c:pt idx="180">
                  <c:v>302.904775391236</c:v>
                </c:pt>
                <c:pt idx="181">
                  <c:v>304.2381087245693</c:v>
                </c:pt>
                <c:pt idx="182">
                  <c:v>305.49644205790264</c:v>
                </c:pt>
                <c:pt idx="183">
                  <c:v>306.6168966033572</c:v>
                </c:pt>
                <c:pt idx="184">
                  <c:v>307.70780569426626</c:v>
                </c:pt>
                <c:pt idx="185">
                  <c:v>308.7987147851753</c:v>
                </c:pt>
                <c:pt idx="186">
                  <c:v>309.8839420579026</c:v>
                </c:pt>
                <c:pt idx="187">
                  <c:v>310.8839420579026</c:v>
                </c:pt>
                <c:pt idx="188">
                  <c:v>311.8791343655949</c:v>
                </c:pt>
                <c:pt idx="189">
                  <c:v>312.8022112886718</c:v>
                </c:pt>
                <c:pt idx="190">
                  <c:v>313.69181242827295</c:v>
                </c:pt>
                <c:pt idx="191">
                  <c:v>314.5047753912359</c:v>
                </c:pt>
                <c:pt idx="192">
                  <c:v>315.3047753912359</c:v>
                </c:pt>
                <c:pt idx="193">
                  <c:v>316.0956356062897</c:v>
                </c:pt>
                <c:pt idx="194">
                  <c:v>316.8655597049614</c:v>
                </c:pt>
                <c:pt idx="195">
                  <c:v>317.5714420579026</c:v>
                </c:pt>
                <c:pt idx="196">
                  <c:v>318.2642992007597</c:v>
                </c:pt>
                <c:pt idx="197">
                  <c:v>318.9464420579026</c:v>
                </c:pt>
                <c:pt idx="198">
                  <c:v>319.61310872456926</c:v>
                </c:pt>
                <c:pt idx="199">
                  <c:v>320.20516298813516</c:v>
                </c:pt>
                <c:pt idx="200">
                  <c:v>320.76330252301887</c:v>
                </c:pt>
                <c:pt idx="201">
                  <c:v>321.2888333622504</c:v>
                </c:pt>
                <c:pt idx="202">
                  <c:v>321.8105724926852</c:v>
                </c:pt>
                <c:pt idx="203">
                  <c:v>322.2822263716281</c:v>
                </c:pt>
                <c:pt idx="204">
                  <c:v>322.75281460692224</c:v>
                </c:pt>
                <c:pt idx="205">
                  <c:v>323.1631087245693</c:v>
                </c:pt>
                <c:pt idx="206">
                  <c:v>323.5631087245693</c:v>
                </c:pt>
                <c:pt idx="207">
                  <c:v>323.94644205790263</c:v>
                </c:pt>
                <c:pt idx="208">
                  <c:v>324.29938323437324</c:v>
                </c:pt>
                <c:pt idx="209">
                  <c:v>324.65232441084385</c:v>
                </c:pt>
                <c:pt idx="210">
                  <c:v>324.9588046952653</c:v>
                </c:pt>
                <c:pt idx="211">
                  <c:v>325.2225409590016</c:v>
                </c:pt>
                <c:pt idx="212">
                  <c:v>325.4862772227379</c:v>
                </c:pt>
                <c:pt idx="213">
                  <c:v>325.7500134864742</c:v>
                </c:pt>
                <c:pt idx="214">
                  <c:v>325.96974714264854</c:v>
                </c:pt>
                <c:pt idx="215">
                  <c:v>326.173136973157</c:v>
                </c:pt>
                <c:pt idx="216">
                  <c:v>326.37652680366546</c:v>
                </c:pt>
                <c:pt idx="217">
                  <c:v>326.5799166341739</c:v>
                </c:pt>
                <c:pt idx="218">
                  <c:v>326.78330646468237</c:v>
                </c:pt>
                <c:pt idx="219">
                  <c:v>326.96916933063</c:v>
                </c:pt>
                <c:pt idx="220">
                  <c:v>327.1509875124482</c:v>
                </c:pt>
                <c:pt idx="221">
                  <c:v>327.33280569426637</c:v>
                </c:pt>
                <c:pt idx="222">
                  <c:v>327.51462387608456</c:v>
                </c:pt>
                <c:pt idx="223">
                  <c:v>327.69644205790274</c:v>
                </c:pt>
                <c:pt idx="224">
                  <c:v>327.87826023972093</c:v>
                </c:pt>
                <c:pt idx="225">
                  <c:v>328.0038915528522</c:v>
                </c:pt>
                <c:pt idx="226">
                  <c:v>328.0038915528522</c:v>
                </c:pt>
                <c:pt idx="227">
                  <c:v>328.0038915528522</c:v>
                </c:pt>
                <c:pt idx="228">
                  <c:v>328.0038915528522</c:v>
                </c:pt>
                <c:pt idx="229">
                  <c:v>328.0038915528522</c:v>
                </c:pt>
                <c:pt idx="230">
                  <c:v>328.0038915528522</c:v>
                </c:pt>
                <c:pt idx="231">
                  <c:v>328.0038915528522</c:v>
                </c:pt>
                <c:pt idx="232">
                  <c:v>328.0038915528522</c:v>
                </c:pt>
                <c:pt idx="233">
                  <c:v>328.0038915528522</c:v>
                </c:pt>
                <c:pt idx="234">
                  <c:v>328.0038915528522</c:v>
                </c:pt>
                <c:pt idx="235">
                  <c:v>328.0038915528522</c:v>
                </c:pt>
                <c:pt idx="236">
                  <c:v>328.0038915528522</c:v>
                </c:pt>
                <c:pt idx="237">
                  <c:v>328.0038915528522</c:v>
                </c:pt>
                <c:pt idx="238">
                  <c:v>328.0038915528522</c:v>
                </c:pt>
                <c:pt idx="239">
                  <c:v>328.0038915528522</c:v>
                </c:pt>
                <c:pt idx="240">
                  <c:v>328.0038915528522</c:v>
                </c:pt>
                <c:pt idx="241">
                  <c:v>328.0038915528522</c:v>
                </c:pt>
                <c:pt idx="242">
                  <c:v>328.0038915528522</c:v>
                </c:pt>
                <c:pt idx="243">
                  <c:v>328.0038915528522</c:v>
                </c:pt>
                <c:pt idx="244">
                  <c:v>328.0038915528522</c:v>
                </c:pt>
                <c:pt idx="245">
                  <c:v>328.0038915528522</c:v>
                </c:pt>
                <c:pt idx="246">
                  <c:v>328.0038915528522</c:v>
                </c:pt>
                <c:pt idx="247">
                  <c:v>328.0038915528522</c:v>
                </c:pt>
                <c:pt idx="248">
                  <c:v>328.0038915528522</c:v>
                </c:pt>
                <c:pt idx="249">
                  <c:v>328.0038915528522</c:v>
                </c:pt>
                <c:pt idx="250">
                  <c:v>328.0038915528522</c:v>
                </c:pt>
                <c:pt idx="251">
                  <c:v>328.0038915528522</c:v>
                </c:pt>
                <c:pt idx="252">
                  <c:v>328.0038915528522</c:v>
                </c:pt>
                <c:pt idx="253">
                  <c:v>328.0038915528522</c:v>
                </c:pt>
                <c:pt idx="254">
                  <c:v>328.0038915528522</c:v>
                </c:pt>
                <c:pt idx="255">
                  <c:v>328.0038915528522</c:v>
                </c:pt>
                <c:pt idx="256">
                  <c:v>328.0038915528522</c:v>
                </c:pt>
                <c:pt idx="257">
                  <c:v>328.0038915528522</c:v>
                </c:pt>
                <c:pt idx="258">
                  <c:v>328.0038915528522</c:v>
                </c:pt>
                <c:pt idx="259">
                  <c:v>328.0038915528522</c:v>
                </c:pt>
                <c:pt idx="260">
                  <c:v>328.0038915528522</c:v>
                </c:pt>
                <c:pt idx="261">
                  <c:v>328.0038915528522</c:v>
                </c:pt>
                <c:pt idx="262">
                  <c:v>328.0038915528522</c:v>
                </c:pt>
                <c:pt idx="263">
                  <c:v>328.0038915528522</c:v>
                </c:pt>
                <c:pt idx="264">
                  <c:v>328.0038915528522</c:v>
                </c:pt>
                <c:pt idx="265">
                  <c:v>328.0038915528522</c:v>
                </c:pt>
                <c:pt idx="266">
                  <c:v>328.0038915528522</c:v>
                </c:pt>
                <c:pt idx="267">
                  <c:v>328.0038915528522</c:v>
                </c:pt>
                <c:pt idx="268">
                  <c:v>328.0038915528522</c:v>
                </c:pt>
                <c:pt idx="269">
                  <c:v>328.0038915528522</c:v>
                </c:pt>
                <c:pt idx="270">
                  <c:v>328.0038915528522</c:v>
                </c:pt>
                <c:pt idx="271">
                  <c:v>328.0038915528522</c:v>
                </c:pt>
                <c:pt idx="272">
                  <c:v>328.0038915528522</c:v>
                </c:pt>
                <c:pt idx="273">
                  <c:v>328.0038915528522</c:v>
                </c:pt>
                <c:pt idx="274">
                  <c:v>328.0038915528522</c:v>
                </c:pt>
                <c:pt idx="275">
                  <c:v>328.0038915528522</c:v>
                </c:pt>
                <c:pt idx="276">
                  <c:v>328.0038915528522</c:v>
                </c:pt>
                <c:pt idx="277">
                  <c:v>328.0038915528522</c:v>
                </c:pt>
                <c:pt idx="278">
                  <c:v>328.0038915528522</c:v>
                </c:pt>
                <c:pt idx="279">
                  <c:v>328.0038915528522</c:v>
                </c:pt>
                <c:pt idx="280">
                  <c:v>328.0038915528522</c:v>
                </c:pt>
                <c:pt idx="281">
                  <c:v>328.0038915528522</c:v>
                </c:pt>
                <c:pt idx="282">
                  <c:v>328.0038915528522</c:v>
                </c:pt>
                <c:pt idx="283">
                  <c:v>328.0038915528522</c:v>
                </c:pt>
                <c:pt idx="284">
                  <c:v>328.0038915528522</c:v>
                </c:pt>
                <c:pt idx="285">
                  <c:v>328.0038915528522</c:v>
                </c:pt>
                <c:pt idx="286">
                  <c:v>328.0038915528522</c:v>
                </c:pt>
                <c:pt idx="287">
                  <c:v>328.0038915528522</c:v>
                </c:pt>
                <c:pt idx="288">
                  <c:v>328.0038915528522</c:v>
                </c:pt>
                <c:pt idx="289">
                  <c:v>328.0038915528522</c:v>
                </c:pt>
                <c:pt idx="290">
                  <c:v>328.0038915528522</c:v>
                </c:pt>
                <c:pt idx="291">
                  <c:v>328.0038915528522</c:v>
                </c:pt>
                <c:pt idx="292">
                  <c:v>328.0038915528522</c:v>
                </c:pt>
                <c:pt idx="293">
                  <c:v>328.0038915528522</c:v>
                </c:pt>
                <c:pt idx="294">
                  <c:v>328.0038915528522</c:v>
                </c:pt>
                <c:pt idx="295">
                  <c:v>328.0038915528522</c:v>
                </c:pt>
                <c:pt idx="296">
                  <c:v>328.0038915528522</c:v>
                </c:pt>
                <c:pt idx="297">
                  <c:v>328.0038915528522</c:v>
                </c:pt>
                <c:pt idx="298">
                  <c:v>328.0038915528522</c:v>
                </c:pt>
                <c:pt idx="299">
                  <c:v>328.0038915528522</c:v>
                </c:pt>
                <c:pt idx="300">
                  <c:v>328.0038915528522</c:v>
                </c:pt>
                <c:pt idx="301">
                  <c:v>328.0038915528522</c:v>
                </c:pt>
                <c:pt idx="302">
                  <c:v>328.0038915528522</c:v>
                </c:pt>
                <c:pt idx="303">
                  <c:v>328.0038915528522</c:v>
                </c:pt>
                <c:pt idx="304">
                  <c:v>328.0038915528522</c:v>
                </c:pt>
                <c:pt idx="305">
                  <c:v>328.0038915528522</c:v>
                </c:pt>
                <c:pt idx="306">
                  <c:v>328.0038915528522</c:v>
                </c:pt>
                <c:pt idx="307">
                  <c:v>328.0038915528522</c:v>
                </c:pt>
                <c:pt idx="308">
                  <c:v>328.0038915528522</c:v>
                </c:pt>
                <c:pt idx="309">
                  <c:v>328.0038915528522</c:v>
                </c:pt>
                <c:pt idx="310">
                  <c:v>328.0038915528522</c:v>
                </c:pt>
                <c:pt idx="311">
                  <c:v>328.0038915528522</c:v>
                </c:pt>
                <c:pt idx="312">
                  <c:v>328.0038915528522</c:v>
                </c:pt>
                <c:pt idx="313">
                  <c:v>328.0038915528522</c:v>
                </c:pt>
                <c:pt idx="314">
                  <c:v>328.0038915528522</c:v>
                </c:pt>
                <c:pt idx="315">
                  <c:v>328.0038915528522</c:v>
                </c:pt>
                <c:pt idx="316">
                  <c:v>328.0038915528522</c:v>
                </c:pt>
                <c:pt idx="317">
                  <c:v>328.0038915528522</c:v>
                </c:pt>
                <c:pt idx="318">
                  <c:v>328.0038915528522</c:v>
                </c:pt>
                <c:pt idx="319">
                  <c:v>328.0038915528522</c:v>
                </c:pt>
                <c:pt idx="320">
                  <c:v>328.0038915528522</c:v>
                </c:pt>
                <c:pt idx="321">
                  <c:v>328.0038915528522</c:v>
                </c:pt>
                <c:pt idx="322">
                  <c:v>328.0038915528522</c:v>
                </c:pt>
                <c:pt idx="323">
                  <c:v>328.0038915528522</c:v>
                </c:pt>
                <c:pt idx="324">
                  <c:v>328.0038915528522</c:v>
                </c:pt>
                <c:pt idx="325">
                  <c:v>328.0038915528522</c:v>
                </c:pt>
                <c:pt idx="326">
                  <c:v>328.0038915528522</c:v>
                </c:pt>
                <c:pt idx="327">
                  <c:v>328.0038915528522</c:v>
                </c:pt>
                <c:pt idx="328">
                  <c:v>328.0038915528522</c:v>
                </c:pt>
                <c:pt idx="329">
                  <c:v>328.0038915528522</c:v>
                </c:pt>
                <c:pt idx="330">
                  <c:v>328.0038915528522</c:v>
                </c:pt>
                <c:pt idx="331">
                  <c:v>328.0038915528522</c:v>
                </c:pt>
                <c:pt idx="332">
                  <c:v>328.0038915528522</c:v>
                </c:pt>
                <c:pt idx="333">
                  <c:v>328.0038915528522</c:v>
                </c:pt>
                <c:pt idx="334">
                  <c:v>328.0038915528522</c:v>
                </c:pt>
                <c:pt idx="335">
                  <c:v>328.0038915528522</c:v>
                </c:pt>
                <c:pt idx="336">
                  <c:v>328.0038915528522</c:v>
                </c:pt>
                <c:pt idx="337">
                  <c:v>328.0038915528522</c:v>
                </c:pt>
                <c:pt idx="338">
                  <c:v>328.0038915528522</c:v>
                </c:pt>
                <c:pt idx="339">
                  <c:v>328.0038915528522</c:v>
                </c:pt>
                <c:pt idx="340">
                  <c:v>328.0038915528522</c:v>
                </c:pt>
                <c:pt idx="341">
                  <c:v>328.0038915528522</c:v>
                </c:pt>
                <c:pt idx="342">
                  <c:v>328.0038915528522</c:v>
                </c:pt>
                <c:pt idx="343">
                  <c:v>328.0038915528522</c:v>
                </c:pt>
                <c:pt idx="344">
                  <c:v>328.0038915528522</c:v>
                </c:pt>
                <c:pt idx="345">
                  <c:v>328.0038915528522</c:v>
                </c:pt>
                <c:pt idx="346">
                  <c:v>328.0038915528522</c:v>
                </c:pt>
                <c:pt idx="347">
                  <c:v>328.0038915528522</c:v>
                </c:pt>
                <c:pt idx="348">
                  <c:v>328.0038915528522</c:v>
                </c:pt>
                <c:pt idx="349">
                  <c:v>328.0038915528522</c:v>
                </c:pt>
                <c:pt idx="350">
                  <c:v>328.0038915528522</c:v>
                </c:pt>
                <c:pt idx="351">
                  <c:v>328.0038915528522</c:v>
                </c:pt>
                <c:pt idx="352">
                  <c:v>328.0038915528522</c:v>
                </c:pt>
                <c:pt idx="353">
                  <c:v>328.0038915528522</c:v>
                </c:pt>
                <c:pt idx="354">
                  <c:v>328.0038915528522</c:v>
                </c:pt>
                <c:pt idx="355">
                  <c:v>328.0038915528522</c:v>
                </c:pt>
                <c:pt idx="356">
                  <c:v>328.0038915528522</c:v>
                </c:pt>
                <c:pt idx="357">
                  <c:v>328.0038915528522</c:v>
                </c:pt>
                <c:pt idx="358">
                  <c:v>328.0038915528522</c:v>
                </c:pt>
                <c:pt idx="359">
                  <c:v>328.0038915528522</c:v>
                </c:pt>
                <c:pt idx="360">
                  <c:v>328.0038915528522</c:v>
                </c:pt>
                <c:pt idx="361">
                  <c:v>328.0038915528522</c:v>
                </c:pt>
                <c:pt idx="362">
                  <c:v>328.0038915528522</c:v>
                </c:pt>
                <c:pt idx="363">
                  <c:v>328.0038915528522</c:v>
                </c:pt>
                <c:pt idx="364">
                  <c:v>328.0038915528522</c:v>
                </c:pt>
              </c:numCache>
            </c:numRef>
          </c:val>
          <c:smooth val="0"/>
        </c:ser>
        <c:ser>
          <c:idx val="2"/>
          <c:order val="2"/>
          <c:tx>
            <c:strRef>
              <c:f>'Tab Diagramm1 und 2'!$M$1</c:f>
              <c:strCache>
                <c:ptCount val="1"/>
                <c:pt idx="0">
                  <c:v>Sickerwasser Laubwald</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2'!$M$2:$M$366</c:f>
              <c:numCach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0.26719576719576865</c:v>
                </c:pt>
                <c:pt idx="102">
                  <c:v>0.6481481481481522</c:v>
                </c:pt>
                <c:pt idx="103">
                  <c:v>1.051917989417996</c:v>
                </c:pt>
                <c:pt idx="104">
                  <c:v>1.7185846560846607</c:v>
                </c:pt>
                <c:pt idx="105">
                  <c:v>2.3852513227513255</c:v>
                </c:pt>
                <c:pt idx="106">
                  <c:v>3.0696649029982384</c:v>
                </c:pt>
                <c:pt idx="107">
                  <c:v>3.9585537918871307</c:v>
                </c:pt>
                <c:pt idx="108">
                  <c:v>4.847442680776023</c:v>
                </c:pt>
                <c:pt idx="109">
                  <c:v>5.736331569664915</c:v>
                </c:pt>
                <c:pt idx="110">
                  <c:v>6.625220458553807</c:v>
                </c:pt>
                <c:pt idx="111">
                  <c:v>7.514109347442699</c:v>
                </c:pt>
                <c:pt idx="112">
                  <c:v>8.402998236331591</c:v>
                </c:pt>
                <c:pt idx="113">
                  <c:v>9.291887125220484</c:v>
                </c:pt>
                <c:pt idx="114">
                  <c:v>10.203538359788388</c:v>
                </c:pt>
                <c:pt idx="115">
                  <c:v>11.203538359788384</c:v>
                </c:pt>
                <c:pt idx="116">
                  <c:v>12.20353835978838</c:v>
                </c:pt>
                <c:pt idx="117">
                  <c:v>13.195343915343932</c:v>
                </c:pt>
                <c:pt idx="118">
                  <c:v>14.155343915343929</c:v>
                </c:pt>
                <c:pt idx="119">
                  <c:v>15.115343915343926</c:v>
                </c:pt>
                <c:pt idx="120">
                  <c:v>16.07534391534392</c:v>
                </c:pt>
                <c:pt idx="121">
                  <c:v>17.022266992266996</c:v>
                </c:pt>
                <c:pt idx="122">
                  <c:v>17.945343915343916</c:v>
                </c:pt>
                <c:pt idx="123">
                  <c:v>18.86201058201058</c:v>
                </c:pt>
                <c:pt idx="124">
                  <c:v>19.750899470899473</c:v>
                </c:pt>
                <c:pt idx="125">
                  <c:v>20.639788359788366</c:v>
                </c:pt>
                <c:pt idx="126">
                  <c:v>21.52867724867726</c:v>
                </c:pt>
                <c:pt idx="127">
                  <c:v>22.475343915343924</c:v>
                </c:pt>
                <c:pt idx="128">
                  <c:v>23.43534391534392</c:v>
                </c:pt>
                <c:pt idx="129">
                  <c:v>24.39534391534392</c:v>
                </c:pt>
                <c:pt idx="130">
                  <c:v>25.370996089256963</c:v>
                </c:pt>
                <c:pt idx="131">
                  <c:v>26.45034391534392</c:v>
                </c:pt>
                <c:pt idx="132">
                  <c:v>27.650343915343917</c:v>
                </c:pt>
                <c:pt idx="133">
                  <c:v>28.850343915343913</c:v>
                </c:pt>
                <c:pt idx="134">
                  <c:v>30.05034391534391</c:v>
                </c:pt>
                <c:pt idx="135">
                  <c:v>31.250343915343905</c:v>
                </c:pt>
                <c:pt idx="136">
                  <c:v>32.4503439153439</c:v>
                </c:pt>
                <c:pt idx="137">
                  <c:v>33.650343915343896</c:v>
                </c:pt>
                <c:pt idx="138">
                  <c:v>34.85034391534389</c:v>
                </c:pt>
                <c:pt idx="139">
                  <c:v>36.05034391534389</c:v>
                </c:pt>
                <c:pt idx="140">
                  <c:v>37.25034391534388</c:v>
                </c:pt>
                <c:pt idx="141">
                  <c:v>38.47008075744914</c:v>
                </c:pt>
                <c:pt idx="142">
                  <c:v>39.733238652185975</c:v>
                </c:pt>
                <c:pt idx="143">
                  <c:v>40.99639654692281</c:v>
                </c:pt>
                <c:pt idx="144">
                  <c:v>42.25034391534386</c:v>
                </c:pt>
                <c:pt idx="145">
                  <c:v>43.41625300625296</c:v>
                </c:pt>
                <c:pt idx="146">
                  <c:v>44.50716209716205</c:v>
                </c:pt>
                <c:pt idx="147">
                  <c:v>45.598071188071145</c:v>
                </c:pt>
                <c:pt idx="148">
                  <c:v>46.662300437083005</c:v>
                </c:pt>
                <c:pt idx="149">
                  <c:v>47.705778697952574</c:v>
                </c:pt>
                <c:pt idx="150">
                  <c:v>48.749256958822144</c:v>
                </c:pt>
                <c:pt idx="151">
                  <c:v>49.861058201058164</c:v>
                </c:pt>
                <c:pt idx="152">
                  <c:v>51.344574684574646</c:v>
                </c:pt>
                <c:pt idx="153">
                  <c:v>53.190728530728485</c:v>
                </c:pt>
                <c:pt idx="154">
                  <c:v>55.036882376882325</c:v>
                </c:pt>
                <c:pt idx="155">
                  <c:v>57.10681244681239</c:v>
                </c:pt>
                <c:pt idx="156">
                  <c:v>60.08976699226693</c:v>
                </c:pt>
                <c:pt idx="157">
                  <c:v>63.36655270655264</c:v>
                </c:pt>
                <c:pt idx="158">
                  <c:v>66.5897669922669</c:v>
                </c:pt>
                <c:pt idx="159">
                  <c:v>69.93798127798118</c:v>
                </c:pt>
                <c:pt idx="160">
                  <c:v>73.21476699226687</c:v>
                </c:pt>
                <c:pt idx="161">
                  <c:v>76.21476699226686</c:v>
                </c:pt>
                <c:pt idx="162">
                  <c:v>79.21476699226685</c:v>
                </c:pt>
                <c:pt idx="163">
                  <c:v>82.12448921448906</c:v>
                </c:pt>
                <c:pt idx="164">
                  <c:v>84.55226699226684</c:v>
                </c:pt>
                <c:pt idx="165">
                  <c:v>86.96060032560017</c:v>
                </c:pt>
                <c:pt idx="166">
                  <c:v>89.11754477004462</c:v>
                </c:pt>
                <c:pt idx="167">
                  <c:v>91.05611314611299</c:v>
                </c:pt>
                <c:pt idx="168">
                  <c:v>92.86655270655255</c:v>
                </c:pt>
                <c:pt idx="169">
                  <c:v>94.58083842083826</c:v>
                </c:pt>
                <c:pt idx="170">
                  <c:v>96.24512413512397</c:v>
                </c:pt>
                <c:pt idx="171">
                  <c:v>97.84512413512397</c:v>
                </c:pt>
                <c:pt idx="172">
                  <c:v>99.44512413512396</c:v>
                </c:pt>
                <c:pt idx="173">
                  <c:v>101.04512413512396</c:v>
                </c:pt>
                <c:pt idx="174">
                  <c:v>102.64512413512395</c:v>
                </c:pt>
                <c:pt idx="175">
                  <c:v>104.16277119394748</c:v>
                </c:pt>
                <c:pt idx="176">
                  <c:v>105.57290191290173</c:v>
                </c:pt>
                <c:pt idx="177">
                  <c:v>106.88722939828185</c:v>
                </c:pt>
                <c:pt idx="178">
                  <c:v>108.12012413512394</c:v>
                </c:pt>
                <c:pt idx="179">
                  <c:v>109.28302096052077</c:v>
                </c:pt>
                <c:pt idx="180">
                  <c:v>110.38583481333463</c:v>
                </c:pt>
                <c:pt idx="181">
                  <c:v>111.3990923890922</c:v>
                </c:pt>
                <c:pt idx="182">
                  <c:v>112.33338726088708</c:v>
                </c:pt>
                <c:pt idx="183">
                  <c:v>113.20564000813982</c:v>
                </c:pt>
                <c:pt idx="184">
                  <c:v>114.04492572242555</c:v>
                </c:pt>
                <c:pt idx="185">
                  <c:v>114.86159238909221</c:v>
                </c:pt>
                <c:pt idx="186">
                  <c:v>115.65430072242553</c:v>
                </c:pt>
                <c:pt idx="187">
                  <c:v>116.40430072242553</c:v>
                </c:pt>
                <c:pt idx="188">
                  <c:v>117.11845513419024</c:v>
                </c:pt>
                <c:pt idx="189">
                  <c:v>117.8163542938541</c:v>
                </c:pt>
                <c:pt idx="190">
                  <c:v>118.50206857956839</c:v>
                </c:pt>
                <c:pt idx="191">
                  <c:v>119.18778286528267</c:v>
                </c:pt>
                <c:pt idx="192">
                  <c:v>119.87349715099695</c:v>
                </c:pt>
                <c:pt idx="193">
                  <c:v>120.50349715099695</c:v>
                </c:pt>
                <c:pt idx="194">
                  <c:v>120.98349715099695</c:v>
                </c:pt>
                <c:pt idx="195">
                  <c:v>121.4617324451146</c:v>
                </c:pt>
                <c:pt idx="196">
                  <c:v>121.93232068040872</c:v>
                </c:pt>
                <c:pt idx="197">
                  <c:v>122.40290891570284</c:v>
                </c:pt>
                <c:pt idx="198">
                  <c:v>122.87349715099695</c:v>
                </c:pt>
                <c:pt idx="199">
                  <c:v>123.34408538629107</c:v>
                </c:pt>
                <c:pt idx="200">
                  <c:v>123.81467362158519</c:v>
                </c:pt>
                <c:pt idx="201">
                  <c:v>124.2852618568793</c:v>
                </c:pt>
                <c:pt idx="202">
                  <c:v>124.65004943857865</c:v>
                </c:pt>
                <c:pt idx="203">
                  <c:v>124.98338277191198</c:v>
                </c:pt>
                <c:pt idx="204">
                  <c:v>125.3167161052453</c:v>
                </c:pt>
                <c:pt idx="205">
                  <c:v>125.65004943857863</c:v>
                </c:pt>
                <c:pt idx="206">
                  <c:v>125.98338277191196</c:v>
                </c:pt>
                <c:pt idx="207">
                  <c:v>126.31671610524529</c:v>
                </c:pt>
                <c:pt idx="208">
                  <c:v>126.48754943857863</c:v>
                </c:pt>
                <c:pt idx="209">
                  <c:v>126.62088277191195</c:v>
                </c:pt>
                <c:pt idx="210">
                  <c:v>126.75421610524528</c:v>
                </c:pt>
                <c:pt idx="211">
                  <c:v>126.8875494385786</c:v>
                </c:pt>
                <c:pt idx="212">
                  <c:v>127.02088277191193</c:v>
                </c:pt>
                <c:pt idx="213">
                  <c:v>127.15421610524525</c:v>
                </c:pt>
                <c:pt idx="214">
                  <c:v>127.28754943857858</c:v>
                </c:pt>
                <c:pt idx="215">
                  <c:v>127.4208827719119</c:v>
                </c:pt>
                <c:pt idx="216">
                  <c:v>127.49403092006006</c:v>
                </c:pt>
                <c:pt idx="217">
                  <c:v>127.49403092006006</c:v>
                </c:pt>
                <c:pt idx="218">
                  <c:v>127.49403092006006</c:v>
                </c:pt>
                <c:pt idx="219">
                  <c:v>127.49403092006006</c:v>
                </c:pt>
                <c:pt idx="220">
                  <c:v>127.49403092006006</c:v>
                </c:pt>
                <c:pt idx="221">
                  <c:v>127.49403092006006</c:v>
                </c:pt>
                <c:pt idx="222">
                  <c:v>127.49403092006006</c:v>
                </c:pt>
                <c:pt idx="223">
                  <c:v>127.49403092006006</c:v>
                </c:pt>
                <c:pt idx="224">
                  <c:v>127.49403092006006</c:v>
                </c:pt>
                <c:pt idx="225">
                  <c:v>127.49403092006006</c:v>
                </c:pt>
                <c:pt idx="226">
                  <c:v>127.49403092006006</c:v>
                </c:pt>
                <c:pt idx="227">
                  <c:v>127.49403092006006</c:v>
                </c:pt>
                <c:pt idx="228">
                  <c:v>127.49403092006006</c:v>
                </c:pt>
                <c:pt idx="229">
                  <c:v>127.49403092006006</c:v>
                </c:pt>
                <c:pt idx="230">
                  <c:v>127.49403092006006</c:v>
                </c:pt>
                <c:pt idx="231">
                  <c:v>127.49403092006006</c:v>
                </c:pt>
                <c:pt idx="232">
                  <c:v>127.49403092006006</c:v>
                </c:pt>
                <c:pt idx="233">
                  <c:v>127.49403092006006</c:v>
                </c:pt>
                <c:pt idx="234">
                  <c:v>127.49403092006006</c:v>
                </c:pt>
                <c:pt idx="235">
                  <c:v>127.49403092006006</c:v>
                </c:pt>
                <c:pt idx="236">
                  <c:v>127.49403092006006</c:v>
                </c:pt>
                <c:pt idx="237">
                  <c:v>127.49403092006006</c:v>
                </c:pt>
                <c:pt idx="238">
                  <c:v>127.49403092006006</c:v>
                </c:pt>
                <c:pt idx="239">
                  <c:v>127.49403092006006</c:v>
                </c:pt>
                <c:pt idx="240">
                  <c:v>127.49403092006006</c:v>
                </c:pt>
                <c:pt idx="241">
                  <c:v>127.49403092006006</c:v>
                </c:pt>
                <c:pt idx="242">
                  <c:v>127.49403092006006</c:v>
                </c:pt>
                <c:pt idx="243">
                  <c:v>127.49403092006006</c:v>
                </c:pt>
                <c:pt idx="244">
                  <c:v>127.49403092006006</c:v>
                </c:pt>
                <c:pt idx="245">
                  <c:v>127.49403092006006</c:v>
                </c:pt>
                <c:pt idx="246">
                  <c:v>127.49403092006006</c:v>
                </c:pt>
                <c:pt idx="247">
                  <c:v>127.49403092006006</c:v>
                </c:pt>
                <c:pt idx="248">
                  <c:v>127.49403092006006</c:v>
                </c:pt>
                <c:pt idx="249">
                  <c:v>127.49403092006006</c:v>
                </c:pt>
                <c:pt idx="250">
                  <c:v>127.49403092006006</c:v>
                </c:pt>
                <c:pt idx="251">
                  <c:v>127.49403092006006</c:v>
                </c:pt>
                <c:pt idx="252">
                  <c:v>127.49403092006006</c:v>
                </c:pt>
                <c:pt idx="253">
                  <c:v>127.49403092006006</c:v>
                </c:pt>
                <c:pt idx="254">
                  <c:v>127.49403092006006</c:v>
                </c:pt>
                <c:pt idx="255">
                  <c:v>127.49403092006006</c:v>
                </c:pt>
                <c:pt idx="256">
                  <c:v>127.49403092006006</c:v>
                </c:pt>
                <c:pt idx="257">
                  <c:v>127.49403092006006</c:v>
                </c:pt>
                <c:pt idx="258">
                  <c:v>127.49403092006006</c:v>
                </c:pt>
                <c:pt idx="259">
                  <c:v>127.49403092006006</c:v>
                </c:pt>
                <c:pt idx="260">
                  <c:v>127.49403092006006</c:v>
                </c:pt>
                <c:pt idx="261">
                  <c:v>127.49403092006006</c:v>
                </c:pt>
                <c:pt idx="262">
                  <c:v>127.49403092006006</c:v>
                </c:pt>
                <c:pt idx="263">
                  <c:v>127.49403092006006</c:v>
                </c:pt>
                <c:pt idx="264">
                  <c:v>127.49403092006006</c:v>
                </c:pt>
                <c:pt idx="265">
                  <c:v>127.49403092006006</c:v>
                </c:pt>
                <c:pt idx="266">
                  <c:v>127.49403092006006</c:v>
                </c:pt>
                <c:pt idx="267">
                  <c:v>127.49403092006006</c:v>
                </c:pt>
                <c:pt idx="268">
                  <c:v>127.49403092006006</c:v>
                </c:pt>
                <c:pt idx="269">
                  <c:v>127.49403092006006</c:v>
                </c:pt>
                <c:pt idx="270">
                  <c:v>127.49403092006006</c:v>
                </c:pt>
                <c:pt idx="271">
                  <c:v>127.49403092006006</c:v>
                </c:pt>
                <c:pt idx="272">
                  <c:v>127.49403092006006</c:v>
                </c:pt>
                <c:pt idx="273">
                  <c:v>127.49403092006006</c:v>
                </c:pt>
                <c:pt idx="274">
                  <c:v>127.49403092006006</c:v>
                </c:pt>
                <c:pt idx="275">
                  <c:v>127.49403092006006</c:v>
                </c:pt>
                <c:pt idx="276">
                  <c:v>127.49403092006006</c:v>
                </c:pt>
                <c:pt idx="277">
                  <c:v>127.49403092006006</c:v>
                </c:pt>
                <c:pt idx="278">
                  <c:v>127.49403092006006</c:v>
                </c:pt>
                <c:pt idx="279">
                  <c:v>127.49403092006006</c:v>
                </c:pt>
                <c:pt idx="280">
                  <c:v>127.49403092006006</c:v>
                </c:pt>
                <c:pt idx="281">
                  <c:v>127.49403092006006</c:v>
                </c:pt>
                <c:pt idx="282">
                  <c:v>127.49403092006006</c:v>
                </c:pt>
                <c:pt idx="283">
                  <c:v>127.49403092006006</c:v>
                </c:pt>
                <c:pt idx="284">
                  <c:v>127.49403092006006</c:v>
                </c:pt>
                <c:pt idx="285">
                  <c:v>127.49403092006006</c:v>
                </c:pt>
                <c:pt idx="286">
                  <c:v>127.49403092006006</c:v>
                </c:pt>
                <c:pt idx="287">
                  <c:v>127.49403092006006</c:v>
                </c:pt>
                <c:pt idx="288">
                  <c:v>127.49403092006006</c:v>
                </c:pt>
                <c:pt idx="289">
                  <c:v>127.49403092006006</c:v>
                </c:pt>
                <c:pt idx="290">
                  <c:v>127.49403092006006</c:v>
                </c:pt>
                <c:pt idx="291">
                  <c:v>127.49403092006006</c:v>
                </c:pt>
                <c:pt idx="292">
                  <c:v>127.49403092006006</c:v>
                </c:pt>
                <c:pt idx="293">
                  <c:v>127.49403092006006</c:v>
                </c:pt>
                <c:pt idx="294">
                  <c:v>127.49403092006006</c:v>
                </c:pt>
                <c:pt idx="295">
                  <c:v>127.49403092006006</c:v>
                </c:pt>
                <c:pt idx="296">
                  <c:v>127.49403092006006</c:v>
                </c:pt>
                <c:pt idx="297">
                  <c:v>127.49403092006006</c:v>
                </c:pt>
                <c:pt idx="298">
                  <c:v>127.49403092006006</c:v>
                </c:pt>
                <c:pt idx="299">
                  <c:v>127.49403092006006</c:v>
                </c:pt>
                <c:pt idx="300">
                  <c:v>127.49403092006006</c:v>
                </c:pt>
                <c:pt idx="301">
                  <c:v>127.49403092006006</c:v>
                </c:pt>
                <c:pt idx="302">
                  <c:v>127.49403092006006</c:v>
                </c:pt>
                <c:pt idx="303">
                  <c:v>127.49403092006006</c:v>
                </c:pt>
                <c:pt idx="304">
                  <c:v>127.49403092006006</c:v>
                </c:pt>
                <c:pt idx="305">
                  <c:v>127.49403092006006</c:v>
                </c:pt>
                <c:pt idx="306">
                  <c:v>127.49403092006006</c:v>
                </c:pt>
                <c:pt idx="307">
                  <c:v>127.49403092006006</c:v>
                </c:pt>
                <c:pt idx="308">
                  <c:v>127.49403092006006</c:v>
                </c:pt>
                <c:pt idx="309">
                  <c:v>127.49403092006006</c:v>
                </c:pt>
                <c:pt idx="310">
                  <c:v>127.49403092006006</c:v>
                </c:pt>
                <c:pt idx="311">
                  <c:v>127.49403092006006</c:v>
                </c:pt>
                <c:pt idx="312">
                  <c:v>127.49403092006006</c:v>
                </c:pt>
                <c:pt idx="313">
                  <c:v>127.49403092006006</c:v>
                </c:pt>
                <c:pt idx="314">
                  <c:v>127.49403092006006</c:v>
                </c:pt>
                <c:pt idx="315">
                  <c:v>127.49403092006006</c:v>
                </c:pt>
                <c:pt idx="316">
                  <c:v>127.49403092006006</c:v>
                </c:pt>
                <c:pt idx="317">
                  <c:v>127.49403092006006</c:v>
                </c:pt>
                <c:pt idx="318">
                  <c:v>127.49403092006006</c:v>
                </c:pt>
                <c:pt idx="319">
                  <c:v>127.49403092006006</c:v>
                </c:pt>
                <c:pt idx="320">
                  <c:v>127.49403092006006</c:v>
                </c:pt>
                <c:pt idx="321">
                  <c:v>127.49403092006006</c:v>
                </c:pt>
                <c:pt idx="322">
                  <c:v>127.49403092006006</c:v>
                </c:pt>
                <c:pt idx="323">
                  <c:v>127.49403092006006</c:v>
                </c:pt>
                <c:pt idx="324">
                  <c:v>127.49403092006006</c:v>
                </c:pt>
                <c:pt idx="325">
                  <c:v>127.49403092006006</c:v>
                </c:pt>
                <c:pt idx="326">
                  <c:v>127.49403092006006</c:v>
                </c:pt>
                <c:pt idx="327">
                  <c:v>127.49403092006006</c:v>
                </c:pt>
                <c:pt idx="328">
                  <c:v>127.49403092006006</c:v>
                </c:pt>
                <c:pt idx="329">
                  <c:v>127.49403092006006</c:v>
                </c:pt>
                <c:pt idx="330">
                  <c:v>127.49403092006006</c:v>
                </c:pt>
                <c:pt idx="331">
                  <c:v>127.49403092006006</c:v>
                </c:pt>
                <c:pt idx="332">
                  <c:v>127.49403092006006</c:v>
                </c:pt>
                <c:pt idx="333">
                  <c:v>127.49403092006006</c:v>
                </c:pt>
                <c:pt idx="334">
                  <c:v>127.49403092006006</c:v>
                </c:pt>
                <c:pt idx="335">
                  <c:v>127.49403092006006</c:v>
                </c:pt>
                <c:pt idx="336">
                  <c:v>127.49403092006006</c:v>
                </c:pt>
                <c:pt idx="337">
                  <c:v>127.49403092006006</c:v>
                </c:pt>
                <c:pt idx="338">
                  <c:v>127.49403092006006</c:v>
                </c:pt>
                <c:pt idx="339">
                  <c:v>127.49403092006006</c:v>
                </c:pt>
                <c:pt idx="340">
                  <c:v>127.49403092006006</c:v>
                </c:pt>
                <c:pt idx="341">
                  <c:v>127.49403092006006</c:v>
                </c:pt>
                <c:pt idx="342">
                  <c:v>127.49403092006006</c:v>
                </c:pt>
                <c:pt idx="343">
                  <c:v>127.49403092006006</c:v>
                </c:pt>
                <c:pt idx="344">
                  <c:v>127.49403092006006</c:v>
                </c:pt>
                <c:pt idx="345">
                  <c:v>127.49403092006006</c:v>
                </c:pt>
                <c:pt idx="346">
                  <c:v>127.49403092006006</c:v>
                </c:pt>
                <c:pt idx="347">
                  <c:v>127.49403092006006</c:v>
                </c:pt>
                <c:pt idx="348">
                  <c:v>127.49403092006006</c:v>
                </c:pt>
                <c:pt idx="349">
                  <c:v>127.49403092006006</c:v>
                </c:pt>
                <c:pt idx="350">
                  <c:v>127.49403092006006</c:v>
                </c:pt>
                <c:pt idx="351">
                  <c:v>127.49403092006006</c:v>
                </c:pt>
                <c:pt idx="352">
                  <c:v>127.49403092006006</c:v>
                </c:pt>
                <c:pt idx="353">
                  <c:v>127.49403092006006</c:v>
                </c:pt>
                <c:pt idx="354">
                  <c:v>127.49403092006006</c:v>
                </c:pt>
                <c:pt idx="355">
                  <c:v>127.49403092006006</c:v>
                </c:pt>
                <c:pt idx="356">
                  <c:v>127.49403092006006</c:v>
                </c:pt>
                <c:pt idx="357">
                  <c:v>127.49403092006006</c:v>
                </c:pt>
                <c:pt idx="358">
                  <c:v>127.49403092006006</c:v>
                </c:pt>
                <c:pt idx="359">
                  <c:v>127.49403092006006</c:v>
                </c:pt>
                <c:pt idx="360">
                  <c:v>127.49403092006006</c:v>
                </c:pt>
                <c:pt idx="361">
                  <c:v>127.49403092006006</c:v>
                </c:pt>
                <c:pt idx="362">
                  <c:v>127.49403092006006</c:v>
                </c:pt>
                <c:pt idx="363">
                  <c:v>127.49403092006006</c:v>
                </c:pt>
                <c:pt idx="364">
                  <c:v>127.49403092006006</c:v>
                </c:pt>
              </c:numCache>
            </c:numRef>
          </c:val>
          <c:smooth val="0"/>
        </c:ser>
        <c:ser>
          <c:idx val="3"/>
          <c:order val="3"/>
          <c:tx>
            <c:strRef>
              <c:f>'Tab Diagramm1 und 2'!$N$1</c:f>
              <c:strCache>
                <c:ptCount val="1"/>
                <c:pt idx="0">
                  <c:v>Sickerwasser Pionierwald</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2'!$N$2:$N$366</c:f>
              <c:numCache>
                <c:ptCount val="365"/>
                <c:pt idx="0">
                  <c:v>0.19200000000000073</c:v>
                </c:pt>
                <c:pt idx="1">
                  <c:v>0.387639344262296</c:v>
                </c:pt>
                <c:pt idx="2">
                  <c:v>0.584360655737706</c:v>
                </c:pt>
                <c:pt idx="3">
                  <c:v>0.7810819672131161</c:v>
                </c:pt>
                <c:pt idx="4">
                  <c:v>0.9778032786885261</c:v>
                </c:pt>
                <c:pt idx="5">
                  <c:v>1.174524590163936</c:v>
                </c:pt>
                <c:pt idx="6">
                  <c:v>1.3794782608695655</c:v>
                </c:pt>
                <c:pt idx="7">
                  <c:v>1.588173913043477</c:v>
                </c:pt>
                <c:pt idx="8">
                  <c:v>1.7968695652173887</c:v>
                </c:pt>
                <c:pt idx="9">
                  <c:v>2.0055652173913003</c:v>
                </c:pt>
                <c:pt idx="10">
                  <c:v>2.2142608695652117</c:v>
                </c:pt>
                <c:pt idx="11">
                  <c:v>2.4279642857142796</c:v>
                </c:pt>
                <c:pt idx="12">
                  <c:v>2.642249999999993</c:v>
                </c:pt>
                <c:pt idx="13">
                  <c:v>2.8565357142857066</c:v>
                </c:pt>
                <c:pt idx="14">
                  <c:v>3.07082142857142</c:v>
                </c:pt>
                <c:pt idx="15">
                  <c:v>3.284672566371673</c:v>
                </c:pt>
                <c:pt idx="16">
                  <c:v>3.4970619469026474</c:v>
                </c:pt>
                <c:pt idx="17">
                  <c:v>3.7094513274336216</c:v>
                </c:pt>
                <c:pt idx="18">
                  <c:v>3.921840707964596</c:v>
                </c:pt>
                <c:pt idx="19">
                  <c:v>4.1342300884955705</c:v>
                </c:pt>
                <c:pt idx="20">
                  <c:v>4.364865979381438</c:v>
                </c:pt>
                <c:pt idx="21">
                  <c:v>4.612288659793808</c:v>
                </c:pt>
                <c:pt idx="22">
                  <c:v>4.859711340206179</c:v>
                </c:pt>
                <c:pt idx="23">
                  <c:v>5.107134020618549</c:v>
                </c:pt>
                <c:pt idx="24">
                  <c:v>5.395722222222214</c:v>
                </c:pt>
                <c:pt idx="25">
                  <c:v>5.729055555555546</c:v>
                </c:pt>
                <c:pt idx="26">
                  <c:v>6.062388888888878</c:v>
                </c:pt>
                <c:pt idx="27">
                  <c:v>6.415687499999989</c:v>
                </c:pt>
                <c:pt idx="28">
                  <c:v>6.790687499999988</c:v>
                </c:pt>
                <c:pt idx="29">
                  <c:v>7.165687499999987</c:v>
                </c:pt>
                <c:pt idx="30">
                  <c:v>7.540687499999986</c:v>
                </c:pt>
                <c:pt idx="31">
                  <c:v>7.9156874999999856</c:v>
                </c:pt>
                <c:pt idx="32">
                  <c:v>8.29245161290321</c:v>
                </c:pt>
                <c:pt idx="33">
                  <c:v>8.679548387096759</c:v>
                </c:pt>
                <c:pt idx="34">
                  <c:v>9.066645161290307</c:v>
                </c:pt>
                <c:pt idx="35">
                  <c:v>9.453741935483855</c:v>
                </c:pt>
                <c:pt idx="36">
                  <c:v>9.840838709677403</c:v>
                </c:pt>
                <c:pt idx="37">
                  <c:v>10.22793548387095</c:v>
                </c:pt>
                <c:pt idx="38">
                  <c:v>10.615032258064499</c:v>
                </c:pt>
                <c:pt idx="39">
                  <c:v>11.002129032258047</c:v>
                </c:pt>
                <c:pt idx="40">
                  <c:v>11.384437499999981</c:v>
                </c:pt>
                <c:pt idx="41">
                  <c:v>11.75943749999998</c:v>
                </c:pt>
                <c:pt idx="42">
                  <c:v>12.133115384615364</c:v>
                </c:pt>
                <c:pt idx="43">
                  <c:v>12.502346153846132</c:v>
                </c:pt>
                <c:pt idx="44">
                  <c:v>12.8715769230769</c:v>
                </c:pt>
                <c:pt idx="45">
                  <c:v>13.240807692307667</c:v>
                </c:pt>
                <c:pt idx="46">
                  <c:v>13.610038461538435</c:v>
                </c:pt>
                <c:pt idx="47">
                  <c:v>13.979269230769203</c:v>
                </c:pt>
                <c:pt idx="48">
                  <c:v>14.367043956043927</c:v>
                </c:pt>
                <c:pt idx="49">
                  <c:v>14.795615384615354</c:v>
                </c:pt>
                <c:pt idx="50">
                  <c:v>15.224186813186781</c:v>
                </c:pt>
                <c:pt idx="51">
                  <c:v>16.072401098901064</c:v>
                </c:pt>
                <c:pt idx="52">
                  <c:v>17.268829670329634</c:v>
                </c:pt>
                <c:pt idx="53">
                  <c:v>19.040807692307652</c:v>
                </c:pt>
                <c:pt idx="54">
                  <c:v>21.096751748251705</c:v>
                </c:pt>
                <c:pt idx="55">
                  <c:v>23.278569930069892</c:v>
                </c:pt>
                <c:pt idx="56">
                  <c:v>25.46038811188808</c:v>
                </c:pt>
                <c:pt idx="57">
                  <c:v>27.642206293706266</c:v>
                </c:pt>
                <c:pt idx="58">
                  <c:v>29.824024475524453</c:v>
                </c:pt>
                <c:pt idx="59">
                  <c:v>32.00584265734264</c:v>
                </c:pt>
                <c:pt idx="60">
                  <c:v>34.17250932400931</c:v>
                </c:pt>
                <c:pt idx="61">
                  <c:v>36.183872960372945</c:v>
                </c:pt>
                <c:pt idx="62">
                  <c:v>38.18387296037294</c:v>
                </c:pt>
                <c:pt idx="63">
                  <c:v>40.18387296037293</c:v>
                </c:pt>
                <c:pt idx="64">
                  <c:v>42.18387296037292</c:v>
                </c:pt>
                <c:pt idx="65">
                  <c:v>43.98744438894435</c:v>
                </c:pt>
                <c:pt idx="66">
                  <c:v>45.701730103230055</c:v>
                </c:pt>
                <c:pt idx="67">
                  <c:v>47.34220629370624</c:v>
                </c:pt>
                <c:pt idx="68">
                  <c:v>48.942206293706235</c:v>
                </c:pt>
                <c:pt idx="69">
                  <c:v>50.54220629370623</c:v>
                </c:pt>
                <c:pt idx="70">
                  <c:v>52.09012296037289</c:v>
                </c:pt>
                <c:pt idx="71">
                  <c:v>53.57725531331406</c:v>
                </c:pt>
                <c:pt idx="72">
                  <c:v>54.95470629370621</c:v>
                </c:pt>
                <c:pt idx="73">
                  <c:v>56.34196119566699</c:v>
                </c:pt>
                <c:pt idx="74">
                  <c:v>57.75372590154934</c:v>
                </c:pt>
                <c:pt idx="75">
                  <c:v>59.165490607431686</c:v>
                </c:pt>
                <c:pt idx="76">
                  <c:v>60.57725531331403</c:v>
                </c:pt>
                <c:pt idx="77">
                  <c:v>61.98902001919638</c:v>
                </c:pt>
                <c:pt idx="78">
                  <c:v>63.621372960372845</c:v>
                </c:pt>
                <c:pt idx="79">
                  <c:v>65.59864568764557</c:v>
                </c:pt>
                <c:pt idx="80">
                  <c:v>67.92137296037284</c:v>
                </c:pt>
                <c:pt idx="81">
                  <c:v>70.32137296037283</c:v>
                </c:pt>
                <c:pt idx="82">
                  <c:v>72.76026184926171</c:v>
                </c:pt>
                <c:pt idx="83">
                  <c:v>75.42692851592837</c:v>
                </c:pt>
                <c:pt idx="84">
                  <c:v>77.9213729603728</c:v>
                </c:pt>
                <c:pt idx="85">
                  <c:v>80.3213729603728</c:v>
                </c:pt>
                <c:pt idx="86">
                  <c:v>82.68955477855462</c:v>
                </c:pt>
                <c:pt idx="87">
                  <c:v>84.87137296037281</c:v>
                </c:pt>
                <c:pt idx="88">
                  <c:v>87.053191142191</c:v>
                </c:pt>
                <c:pt idx="89">
                  <c:v>89.07970629370614</c:v>
                </c:pt>
                <c:pt idx="90">
                  <c:v>91.02521911421896</c:v>
                </c:pt>
                <c:pt idx="91">
                  <c:v>92.76423010322993</c:v>
                </c:pt>
                <c:pt idx="92">
                  <c:v>93.93684915084899</c:v>
                </c:pt>
                <c:pt idx="93">
                  <c:v>95.6511348651347</c:v>
                </c:pt>
                <c:pt idx="94">
                  <c:v>97.3654205794204</c:v>
                </c:pt>
                <c:pt idx="95">
                  <c:v>99.07970629370611</c:v>
                </c:pt>
                <c:pt idx="96">
                  <c:v>100.79399200799182</c:v>
                </c:pt>
                <c:pt idx="97">
                  <c:v>102.50827772227753</c:v>
                </c:pt>
                <c:pt idx="98">
                  <c:v>104.32650116550096</c:v>
                </c:pt>
                <c:pt idx="99">
                  <c:v>106.19135159285138</c:v>
                </c:pt>
                <c:pt idx="100">
                  <c:v>108.30435664335643</c:v>
                </c:pt>
                <c:pt idx="101">
                  <c:v>110.48617482517461</c:v>
                </c:pt>
                <c:pt idx="102">
                  <c:v>112.6679930069928</c:v>
                </c:pt>
                <c:pt idx="103">
                  <c:v>114.84981118881099</c:v>
                </c:pt>
                <c:pt idx="104">
                  <c:v>117.03162937062918</c:v>
                </c:pt>
                <c:pt idx="105">
                  <c:v>119.10738694638675</c:v>
                </c:pt>
                <c:pt idx="106">
                  <c:v>121.10738694638675</c:v>
                </c:pt>
                <c:pt idx="107">
                  <c:v>123.10738694638675</c:v>
                </c:pt>
                <c:pt idx="108">
                  <c:v>125.10738694638675</c:v>
                </c:pt>
                <c:pt idx="109">
                  <c:v>127.10738694638675</c:v>
                </c:pt>
                <c:pt idx="110">
                  <c:v>129.10738694638675</c:v>
                </c:pt>
                <c:pt idx="111">
                  <c:v>131.0754425019423</c:v>
                </c:pt>
                <c:pt idx="112">
                  <c:v>132.62995639083118</c:v>
                </c:pt>
                <c:pt idx="113">
                  <c:v>134.12995639083118</c:v>
                </c:pt>
                <c:pt idx="114">
                  <c:v>135.62995639083118</c:v>
                </c:pt>
                <c:pt idx="115">
                  <c:v>137.054146205646</c:v>
                </c:pt>
                <c:pt idx="116">
                  <c:v>138.38747953897933</c:v>
                </c:pt>
                <c:pt idx="117">
                  <c:v>139.72081287231268</c:v>
                </c:pt>
                <c:pt idx="118">
                  <c:v>140.99349805749787</c:v>
                </c:pt>
                <c:pt idx="119">
                  <c:v>142.19349805749786</c:v>
                </c:pt>
                <c:pt idx="120">
                  <c:v>143.35421234321214</c:v>
                </c:pt>
                <c:pt idx="121">
                  <c:v>144.4548616938615</c:v>
                </c:pt>
                <c:pt idx="122">
                  <c:v>145.54577078477058</c:v>
                </c:pt>
                <c:pt idx="123">
                  <c:v>146.59023718793264</c:v>
                </c:pt>
                <c:pt idx="124">
                  <c:v>147.6337154488022</c:v>
                </c:pt>
                <c:pt idx="125">
                  <c:v>148.67719370967177</c:v>
                </c:pt>
                <c:pt idx="126">
                  <c:v>149.72067197054133</c:v>
                </c:pt>
                <c:pt idx="127">
                  <c:v>150.7641502314109</c:v>
                </c:pt>
                <c:pt idx="128">
                  <c:v>151.81849805749786</c:v>
                </c:pt>
                <c:pt idx="129">
                  <c:v>152.94349805749786</c:v>
                </c:pt>
                <c:pt idx="130">
                  <c:v>154.1737612153926</c:v>
                </c:pt>
                <c:pt idx="131">
                  <c:v>155.53908629279198</c:v>
                </c:pt>
                <c:pt idx="132">
                  <c:v>157.03724805749786</c:v>
                </c:pt>
                <c:pt idx="133">
                  <c:v>158.53724805749786</c:v>
                </c:pt>
                <c:pt idx="134">
                  <c:v>160.17564091464072</c:v>
                </c:pt>
                <c:pt idx="135">
                  <c:v>161.88992662892645</c:v>
                </c:pt>
                <c:pt idx="136">
                  <c:v>163.6069595959594</c:v>
                </c:pt>
                <c:pt idx="137">
                  <c:v>165.39542113442096</c:v>
                </c:pt>
                <c:pt idx="138">
                  <c:v>167.10970684870668</c:v>
                </c:pt>
                <c:pt idx="139">
                  <c:v>168.74542113442095</c:v>
                </c:pt>
                <c:pt idx="140">
                  <c:v>170.34542113442095</c:v>
                </c:pt>
                <c:pt idx="141">
                  <c:v>171.87875446775428</c:v>
                </c:pt>
                <c:pt idx="142">
                  <c:v>173.42667113442093</c:v>
                </c:pt>
                <c:pt idx="143">
                  <c:v>174.91012701677386</c:v>
                </c:pt>
                <c:pt idx="144">
                  <c:v>176.3218917226562</c:v>
                </c:pt>
                <c:pt idx="145">
                  <c:v>177.72436850284197</c:v>
                </c:pt>
                <c:pt idx="146">
                  <c:v>178.98752639757882</c:v>
                </c:pt>
                <c:pt idx="147">
                  <c:v>180.25068429231567</c:v>
                </c:pt>
                <c:pt idx="148">
                  <c:v>181.47042113442092</c:v>
                </c:pt>
                <c:pt idx="149">
                  <c:v>182.6704211344209</c:v>
                </c:pt>
                <c:pt idx="150">
                  <c:v>183.86208780108757</c:v>
                </c:pt>
                <c:pt idx="151">
                  <c:v>184.97802983007307</c:v>
                </c:pt>
                <c:pt idx="152">
                  <c:v>186.02150809094263</c:v>
                </c:pt>
                <c:pt idx="153">
                  <c:v>187.08178477078454</c:v>
                </c:pt>
                <c:pt idx="154">
                  <c:v>188.24805271336825</c:v>
                </c:pt>
                <c:pt idx="155">
                  <c:v>189.82042113442088</c:v>
                </c:pt>
                <c:pt idx="156">
                  <c:v>192.13431002330975</c:v>
                </c:pt>
                <c:pt idx="157">
                  <c:v>195.13431002330975</c:v>
                </c:pt>
                <c:pt idx="158">
                  <c:v>198.3396671661669</c:v>
                </c:pt>
                <c:pt idx="159">
                  <c:v>201.7682385947383</c:v>
                </c:pt>
                <c:pt idx="160">
                  <c:v>205.19681002330972</c:v>
                </c:pt>
                <c:pt idx="161">
                  <c:v>208.5093100233097</c:v>
                </c:pt>
                <c:pt idx="162">
                  <c:v>211.5093100233097</c:v>
                </c:pt>
                <c:pt idx="163">
                  <c:v>214.5093100233097</c:v>
                </c:pt>
                <c:pt idx="164">
                  <c:v>217.3218100233097</c:v>
                </c:pt>
                <c:pt idx="165">
                  <c:v>219.780143356643</c:v>
                </c:pt>
                <c:pt idx="166">
                  <c:v>221.96574941724907</c:v>
                </c:pt>
                <c:pt idx="167">
                  <c:v>224.1399918414915</c:v>
                </c:pt>
                <c:pt idx="168">
                  <c:v>226.28014335664304</c:v>
                </c:pt>
                <c:pt idx="169">
                  <c:v>228.16796386946353</c:v>
                </c:pt>
                <c:pt idx="170">
                  <c:v>230.0003814518811</c:v>
                </c:pt>
                <c:pt idx="171">
                  <c:v>231.71466716616683</c:v>
                </c:pt>
                <c:pt idx="172">
                  <c:v>233.3218100233097</c:v>
                </c:pt>
                <c:pt idx="173">
                  <c:v>234.9155600233097</c:v>
                </c:pt>
                <c:pt idx="174">
                  <c:v>236.4155600233097</c:v>
                </c:pt>
                <c:pt idx="175">
                  <c:v>237.84958780108747</c:v>
                </c:pt>
                <c:pt idx="176">
                  <c:v>239.16391528646759</c:v>
                </c:pt>
                <c:pt idx="177">
                  <c:v>240.42707318120443</c:v>
                </c:pt>
                <c:pt idx="178">
                  <c:v>241.64681002330968</c:v>
                </c:pt>
                <c:pt idx="179">
                  <c:v>242.8456195471192</c:v>
                </c:pt>
                <c:pt idx="180">
                  <c:v>243.98847668997635</c:v>
                </c:pt>
                <c:pt idx="181">
                  <c:v>245.10441871896185</c:v>
                </c:pt>
                <c:pt idx="182">
                  <c:v>246.14789697983142</c:v>
                </c:pt>
                <c:pt idx="183">
                  <c:v>247.17597668997635</c:v>
                </c:pt>
                <c:pt idx="184">
                  <c:v>248.16181002330967</c:v>
                </c:pt>
                <c:pt idx="185">
                  <c:v>249.09958780108744</c:v>
                </c:pt>
                <c:pt idx="186">
                  <c:v>249.98847668997632</c:v>
                </c:pt>
                <c:pt idx="187">
                  <c:v>250.87538145188108</c:v>
                </c:pt>
                <c:pt idx="188">
                  <c:v>251.73252430902394</c:v>
                </c:pt>
                <c:pt idx="189">
                  <c:v>252.51535841040644</c:v>
                </c:pt>
                <c:pt idx="190">
                  <c:v>253.28955195879354</c:v>
                </c:pt>
                <c:pt idx="191">
                  <c:v>254.05618502330967</c:v>
                </c:pt>
                <c:pt idx="192">
                  <c:v>254.80618502330967</c:v>
                </c:pt>
                <c:pt idx="193">
                  <c:v>255.5129864938979</c:v>
                </c:pt>
                <c:pt idx="194">
                  <c:v>256.20752430902394</c:v>
                </c:pt>
                <c:pt idx="195">
                  <c:v>256.88937759087725</c:v>
                </c:pt>
                <c:pt idx="196">
                  <c:v>257.5380262395259</c:v>
                </c:pt>
                <c:pt idx="197">
                  <c:v>258.17707318120443</c:v>
                </c:pt>
                <c:pt idx="198">
                  <c:v>258.8086521285729</c:v>
                </c:pt>
                <c:pt idx="199">
                  <c:v>259.40931002330973</c:v>
                </c:pt>
                <c:pt idx="200">
                  <c:v>259.99226456876426</c:v>
                </c:pt>
                <c:pt idx="201">
                  <c:v>260.5377191142188</c:v>
                </c:pt>
                <c:pt idx="202">
                  <c:v>261.07181002330975</c:v>
                </c:pt>
                <c:pt idx="203">
                  <c:v>261.59354915374456</c:v>
                </c:pt>
                <c:pt idx="204">
                  <c:v>262.08651590566274</c:v>
                </c:pt>
                <c:pt idx="205">
                  <c:v>262.5571041409569</c:v>
                </c:pt>
                <c:pt idx="206">
                  <c:v>263.01625446775427</c:v>
                </c:pt>
                <c:pt idx="207">
                  <c:v>263.4606989121987</c:v>
                </c:pt>
                <c:pt idx="208">
                  <c:v>263.8993962302064</c:v>
                </c:pt>
                <c:pt idx="209">
                  <c:v>264.31318933365463</c:v>
                </c:pt>
                <c:pt idx="210">
                  <c:v>264.7269824371029</c:v>
                </c:pt>
                <c:pt idx="211">
                  <c:v>265.1154608169606</c:v>
                </c:pt>
                <c:pt idx="212">
                  <c:v>265.496413197913</c:v>
                </c:pt>
                <c:pt idx="213">
                  <c:v>265.8644929501391</c:v>
                </c:pt>
                <c:pt idx="214">
                  <c:v>266.1571758769684</c:v>
                </c:pt>
                <c:pt idx="215">
                  <c:v>266.44985880379767</c:v>
                </c:pt>
                <c:pt idx="216">
                  <c:v>266.74254173062695</c:v>
                </c:pt>
                <c:pt idx="217">
                  <c:v>266.96764335664324</c:v>
                </c:pt>
                <c:pt idx="218">
                  <c:v>267.1676433566432</c:v>
                </c:pt>
                <c:pt idx="219">
                  <c:v>267.3676433566432</c:v>
                </c:pt>
                <c:pt idx="220">
                  <c:v>267.5676433566432</c:v>
                </c:pt>
                <c:pt idx="221">
                  <c:v>267.7676433566432</c:v>
                </c:pt>
                <c:pt idx="222">
                  <c:v>267.9190322455321</c:v>
                </c:pt>
                <c:pt idx="223">
                  <c:v>268.0523655788654</c:v>
                </c:pt>
                <c:pt idx="224">
                  <c:v>268.18569891219875</c:v>
                </c:pt>
                <c:pt idx="225">
                  <c:v>268.31903224553207</c:v>
                </c:pt>
                <c:pt idx="226">
                  <c:v>268.4523655788654</c:v>
                </c:pt>
                <c:pt idx="227">
                  <c:v>268.5856989121987</c:v>
                </c:pt>
                <c:pt idx="228">
                  <c:v>268.71903224553205</c:v>
                </c:pt>
                <c:pt idx="229">
                  <c:v>268.8523655788654</c:v>
                </c:pt>
                <c:pt idx="230">
                  <c:v>268.9856989121987</c:v>
                </c:pt>
                <c:pt idx="231">
                  <c:v>269.0333840973839</c:v>
                </c:pt>
                <c:pt idx="232">
                  <c:v>269.0333840973839</c:v>
                </c:pt>
                <c:pt idx="233">
                  <c:v>269.0333840973839</c:v>
                </c:pt>
                <c:pt idx="234">
                  <c:v>269.0333840973839</c:v>
                </c:pt>
                <c:pt idx="235">
                  <c:v>269.0333840973839</c:v>
                </c:pt>
                <c:pt idx="236">
                  <c:v>269.0333840973839</c:v>
                </c:pt>
                <c:pt idx="237">
                  <c:v>269.0333840973839</c:v>
                </c:pt>
                <c:pt idx="238">
                  <c:v>269.0333840973839</c:v>
                </c:pt>
                <c:pt idx="239">
                  <c:v>269.0333840973839</c:v>
                </c:pt>
                <c:pt idx="240">
                  <c:v>269.0333840973839</c:v>
                </c:pt>
                <c:pt idx="241">
                  <c:v>269.0333840973839</c:v>
                </c:pt>
                <c:pt idx="242">
                  <c:v>269.0333840973839</c:v>
                </c:pt>
                <c:pt idx="243">
                  <c:v>269.0333840973839</c:v>
                </c:pt>
                <c:pt idx="244">
                  <c:v>269.0333840973839</c:v>
                </c:pt>
                <c:pt idx="245">
                  <c:v>269.0333840973839</c:v>
                </c:pt>
                <c:pt idx="246">
                  <c:v>269.0333840973839</c:v>
                </c:pt>
                <c:pt idx="247">
                  <c:v>269.0333840973839</c:v>
                </c:pt>
                <c:pt idx="248">
                  <c:v>269.0333840973839</c:v>
                </c:pt>
                <c:pt idx="249">
                  <c:v>269.0333840973839</c:v>
                </c:pt>
                <c:pt idx="250">
                  <c:v>269.0333840973839</c:v>
                </c:pt>
                <c:pt idx="251">
                  <c:v>269.0333840973839</c:v>
                </c:pt>
                <c:pt idx="252">
                  <c:v>269.0333840973839</c:v>
                </c:pt>
                <c:pt idx="253">
                  <c:v>269.0333840973839</c:v>
                </c:pt>
                <c:pt idx="254">
                  <c:v>269.0333840973839</c:v>
                </c:pt>
                <c:pt idx="255">
                  <c:v>269.0333840973839</c:v>
                </c:pt>
                <c:pt idx="256">
                  <c:v>269.0333840973839</c:v>
                </c:pt>
                <c:pt idx="257">
                  <c:v>269.0333840973839</c:v>
                </c:pt>
                <c:pt idx="258">
                  <c:v>269.0333840973839</c:v>
                </c:pt>
                <c:pt idx="259">
                  <c:v>269.0333840973839</c:v>
                </c:pt>
                <c:pt idx="260">
                  <c:v>269.0333840973839</c:v>
                </c:pt>
                <c:pt idx="261">
                  <c:v>269.0333840973839</c:v>
                </c:pt>
                <c:pt idx="262">
                  <c:v>269.0333840973839</c:v>
                </c:pt>
                <c:pt idx="263">
                  <c:v>269.0333840973839</c:v>
                </c:pt>
                <c:pt idx="264">
                  <c:v>269.0333840973839</c:v>
                </c:pt>
                <c:pt idx="265">
                  <c:v>269.0333840973839</c:v>
                </c:pt>
                <c:pt idx="266">
                  <c:v>269.0333840973839</c:v>
                </c:pt>
                <c:pt idx="267">
                  <c:v>269.0333840973839</c:v>
                </c:pt>
                <c:pt idx="268">
                  <c:v>269.0333840973839</c:v>
                </c:pt>
                <c:pt idx="269">
                  <c:v>269.0333840973839</c:v>
                </c:pt>
                <c:pt idx="270">
                  <c:v>269.0333840973839</c:v>
                </c:pt>
                <c:pt idx="271">
                  <c:v>269.0333840973839</c:v>
                </c:pt>
                <c:pt idx="272">
                  <c:v>269.0333840973839</c:v>
                </c:pt>
                <c:pt idx="273">
                  <c:v>269.0333840973839</c:v>
                </c:pt>
                <c:pt idx="274">
                  <c:v>269.0333840973839</c:v>
                </c:pt>
                <c:pt idx="275">
                  <c:v>269.0333840973839</c:v>
                </c:pt>
                <c:pt idx="276">
                  <c:v>269.0333840973839</c:v>
                </c:pt>
                <c:pt idx="277">
                  <c:v>269.0333840973839</c:v>
                </c:pt>
                <c:pt idx="278">
                  <c:v>269.0333840973839</c:v>
                </c:pt>
                <c:pt idx="279">
                  <c:v>269.0333840973839</c:v>
                </c:pt>
                <c:pt idx="280">
                  <c:v>269.0333840973839</c:v>
                </c:pt>
                <c:pt idx="281">
                  <c:v>269.0333840973839</c:v>
                </c:pt>
                <c:pt idx="282">
                  <c:v>269.0333840973839</c:v>
                </c:pt>
                <c:pt idx="283">
                  <c:v>269.0333840973839</c:v>
                </c:pt>
                <c:pt idx="284">
                  <c:v>269.0333840973839</c:v>
                </c:pt>
                <c:pt idx="285">
                  <c:v>269.0333840973839</c:v>
                </c:pt>
                <c:pt idx="286">
                  <c:v>269.0333840973839</c:v>
                </c:pt>
                <c:pt idx="287">
                  <c:v>269.0333840973839</c:v>
                </c:pt>
                <c:pt idx="288">
                  <c:v>269.0333840973839</c:v>
                </c:pt>
                <c:pt idx="289">
                  <c:v>269.0333840973839</c:v>
                </c:pt>
                <c:pt idx="290">
                  <c:v>269.0333840973839</c:v>
                </c:pt>
                <c:pt idx="291">
                  <c:v>269.0333840973839</c:v>
                </c:pt>
                <c:pt idx="292">
                  <c:v>269.0333840973839</c:v>
                </c:pt>
                <c:pt idx="293">
                  <c:v>269.0333840973839</c:v>
                </c:pt>
                <c:pt idx="294">
                  <c:v>269.0333840973839</c:v>
                </c:pt>
                <c:pt idx="295">
                  <c:v>269.0333840973839</c:v>
                </c:pt>
                <c:pt idx="296">
                  <c:v>269.0333840973839</c:v>
                </c:pt>
                <c:pt idx="297">
                  <c:v>269.0333840973839</c:v>
                </c:pt>
                <c:pt idx="298">
                  <c:v>269.0333840973839</c:v>
                </c:pt>
                <c:pt idx="299">
                  <c:v>269.0333840973839</c:v>
                </c:pt>
                <c:pt idx="300">
                  <c:v>269.0333840973839</c:v>
                </c:pt>
                <c:pt idx="301">
                  <c:v>269.0333840973839</c:v>
                </c:pt>
                <c:pt idx="302">
                  <c:v>269.0333840973839</c:v>
                </c:pt>
                <c:pt idx="303">
                  <c:v>269.0333840973839</c:v>
                </c:pt>
                <c:pt idx="304">
                  <c:v>269.0333840973839</c:v>
                </c:pt>
                <c:pt idx="305">
                  <c:v>269.0333840973839</c:v>
                </c:pt>
                <c:pt idx="306">
                  <c:v>269.0333840973839</c:v>
                </c:pt>
                <c:pt idx="307">
                  <c:v>269.0333840973839</c:v>
                </c:pt>
                <c:pt idx="308">
                  <c:v>269.0333840973839</c:v>
                </c:pt>
                <c:pt idx="309">
                  <c:v>269.0333840973839</c:v>
                </c:pt>
                <c:pt idx="310">
                  <c:v>269.0333840973839</c:v>
                </c:pt>
                <c:pt idx="311">
                  <c:v>269.0333840973839</c:v>
                </c:pt>
                <c:pt idx="312">
                  <c:v>269.0333840973839</c:v>
                </c:pt>
                <c:pt idx="313">
                  <c:v>269.0333840973839</c:v>
                </c:pt>
                <c:pt idx="314">
                  <c:v>269.0333840973839</c:v>
                </c:pt>
                <c:pt idx="315">
                  <c:v>269.0333840973839</c:v>
                </c:pt>
                <c:pt idx="316">
                  <c:v>269.0333840973839</c:v>
                </c:pt>
                <c:pt idx="317">
                  <c:v>269.0333840973839</c:v>
                </c:pt>
                <c:pt idx="318">
                  <c:v>269.0333840973839</c:v>
                </c:pt>
                <c:pt idx="319">
                  <c:v>269.0333840973839</c:v>
                </c:pt>
                <c:pt idx="320">
                  <c:v>269.0333840973839</c:v>
                </c:pt>
                <c:pt idx="321">
                  <c:v>269.12771280108757</c:v>
                </c:pt>
                <c:pt idx="322">
                  <c:v>269.29437946775425</c:v>
                </c:pt>
                <c:pt idx="323">
                  <c:v>269.46104613442094</c:v>
                </c:pt>
                <c:pt idx="324">
                  <c:v>269.6277128010876</c:v>
                </c:pt>
                <c:pt idx="325">
                  <c:v>269.7943794677543</c:v>
                </c:pt>
                <c:pt idx="326">
                  <c:v>269.961046134421</c:v>
                </c:pt>
                <c:pt idx="327">
                  <c:v>270.1277128010877</c:v>
                </c:pt>
                <c:pt idx="328">
                  <c:v>270.29437946775437</c:v>
                </c:pt>
                <c:pt idx="329">
                  <c:v>270.46104613442105</c:v>
                </c:pt>
                <c:pt idx="330">
                  <c:v>270.62771280108774</c:v>
                </c:pt>
                <c:pt idx="331">
                  <c:v>270.7943794677544</c:v>
                </c:pt>
                <c:pt idx="332">
                  <c:v>270.9610461344211</c:v>
                </c:pt>
                <c:pt idx="333">
                  <c:v>271.1354665604863</c:v>
                </c:pt>
                <c:pt idx="334">
                  <c:v>271.31591768830583</c:v>
                </c:pt>
                <c:pt idx="335">
                  <c:v>271.49636881612537</c:v>
                </c:pt>
                <c:pt idx="336">
                  <c:v>271.6768199439449</c:v>
                </c:pt>
                <c:pt idx="337">
                  <c:v>271.85727107176444</c:v>
                </c:pt>
                <c:pt idx="338">
                  <c:v>272.037722199584</c:v>
                </c:pt>
                <c:pt idx="339">
                  <c:v>272.2181733274035</c:v>
                </c:pt>
                <c:pt idx="340">
                  <c:v>272.39862445522306</c:v>
                </c:pt>
                <c:pt idx="341">
                  <c:v>272.5790755830426</c:v>
                </c:pt>
                <c:pt idx="342">
                  <c:v>272.75952671086213</c:v>
                </c:pt>
                <c:pt idx="343">
                  <c:v>272.93997783868167</c:v>
                </c:pt>
                <c:pt idx="344">
                  <c:v>273.1204289665012</c:v>
                </c:pt>
                <c:pt idx="345">
                  <c:v>273.30088009432075</c:v>
                </c:pt>
                <c:pt idx="346">
                  <c:v>273.4813312221403</c:v>
                </c:pt>
                <c:pt idx="347">
                  <c:v>273.6617823499598</c:v>
                </c:pt>
                <c:pt idx="348">
                  <c:v>273.84223347777936</c:v>
                </c:pt>
                <c:pt idx="349">
                  <c:v>274.0226846055989</c:v>
                </c:pt>
                <c:pt idx="350">
                  <c:v>274.20313573341843</c:v>
                </c:pt>
                <c:pt idx="351">
                  <c:v>274.383586861238</c:v>
                </c:pt>
                <c:pt idx="352">
                  <c:v>274.5823650567267</c:v>
                </c:pt>
                <c:pt idx="353">
                  <c:v>274.7823650567267</c:v>
                </c:pt>
                <c:pt idx="354">
                  <c:v>274.9823650567267</c:v>
                </c:pt>
                <c:pt idx="355">
                  <c:v>275.18236505672667</c:v>
                </c:pt>
                <c:pt idx="356">
                  <c:v>275.38236505672666</c:v>
                </c:pt>
                <c:pt idx="357">
                  <c:v>275.58236505672664</c:v>
                </c:pt>
                <c:pt idx="358">
                  <c:v>275.78236505672663</c:v>
                </c:pt>
                <c:pt idx="359">
                  <c:v>275.9823650567266</c:v>
                </c:pt>
                <c:pt idx="360">
                  <c:v>276.1823650567266</c:v>
                </c:pt>
                <c:pt idx="361">
                  <c:v>276.3823650567266</c:v>
                </c:pt>
                <c:pt idx="362">
                  <c:v>276.5823650567266</c:v>
                </c:pt>
                <c:pt idx="363">
                  <c:v>276.7823650567266</c:v>
                </c:pt>
                <c:pt idx="364">
                  <c:v>276.98236505672656</c:v>
                </c:pt>
              </c:numCache>
            </c:numRef>
          </c:val>
          <c:smooth val="0"/>
        </c:ser>
        <c:marker val="1"/>
        <c:axId val="18462723"/>
        <c:axId val="31946780"/>
      </c:lineChart>
      <c:dateAx>
        <c:axId val="18462723"/>
        <c:scaling>
          <c:orientation val="minMax"/>
        </c:scaling>
        <c:axPos val="b"/>
        <c:delete val="0"/>
        <c:numFmt formatCode="[$-407]mmm/\ yy;@" sourceLinked="0"/>
        <c:majorTickMark val="out"/>
        <c:minorTickMark val="none"/>
        <c:tickLblPos val="nextTo"/>
        <c:spPr>
          <a:ln w="3175">
            <a:solidFill>
              <a:srgbClr val="000000"/>
            </a:solidFill>
          </a:ln>
        </c:spPr>
        <c:txPr>
          <a:bodyPr vert="horz" rot="120000"/>
          <a:lstStyle/>
          <a:p>
            <a:pPr>
              <a:defRPr lang="en-US" cap="none" sz="1100" b="0" i="0" u="none" baseline="0">
                <a:solidFill>
                  <a:srgbClr val="000000"/>
                </a:solidFill>
                <a:latin typeface="Arial"/>
                <a:ea typeface="Arial"/>
                <a:cs typeface="Arial"/>
              </a:defRPr>
            </a:pPr>
          </a:p>
        </c:txPr>
        <c:crossAx val="31946780"/>
        <c:crosses val="autoZero"/>
        <c:auto val="0"/>
        <c:baseTimeUnit val="days"/>
        <c:majorUnit val="31"/>
        <c:majorTimeUnit val="days"/>
        <c:minorUnit val="1"/>
        <c:minorTimeUnit val="days"/>
        <c:noMultiLvlLbl val="0"/>
      </c:dateAx>
      <c:valAx>
        <c:axId val="31946780"/>
        <c:scaling>
          <c:orientation val="minMax"/>
          <c:max val="900"/>
        </c:scaling>
        <c:axPos val="l"/>
        <c:majorGridlines>
          <c:spPr>
            <a:ln w="3175">
              <a:solidFill>
                <a:srgbClr val="000000"/>
              </a:solidFill>
              <a:prstDash val="dash"/>
            </a:ln>
          </c:spPr>
        </c:majorGridlines>
        <c:delete val="0"/>
        <c:numFmt formatCode="0" sourceLinked="0"/>
        <c:majorTickMark val="out"/>
        <c:minorTickMark val="none"/>
        <c:tickLblPos val="nextTo"/>
        <c:spPr>
          <a:ln w="3175">
            <a:solidFill>
              <a:srgbClr val="000000"/>
            </a:solidFill>
          </a:ln>
        </c:spPr>
        <c:crossAx val="18462723"/>
        <c:crossesAt val="1"/>
        <c:crossBetween val="between"/>
        <c:dispUnits/>
      </c:valAx>
      <c:spPr>
        <a:solidFill>
          <a:srgbClr val="FFFFFF"/>
        </a:solidFill>
        <a:ln w="25400">
          <a:solidFill>
            <a:srgbClr val="808080"/>
          </a:solidFill>
        </a:ln>
      </c:spPr>
    </c:plotArea>
    <c:legend>
      <c:legendPos val="r"/>
      <c:layout>
        <c:manualLayout>
          <c:xMode val="edge"/>
          <c:yMode val="edge"/>
          <c:x val="0.25975"/>
          <c:y val="0.37225"/>
          <c:w val="0.17"/>
          <c:h val="0.151"/>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sng" baseline="0">
                <a:solidFill>
                  <a:srgbClr val="000000"/>
                </a:solidFill>
                <a:latin typeface="Arial"/>
                <a:ea typeface="Arial"/>
                <a:cs typeface="Arial"/>
              </a:rPr>
              <a:t>Luftfeuchtigkeit</a:t>
            </a:r>
            <a:r>
              <a:rPr lang="en-US" cap="none" sz="1525" b="1" i="0" u="none" baseline="0">
                <a:solidFill>
                  <a:srgbClr val="000000"/>
                </a:solidFill>
                <a:latin typeface="Arial"/>
                <a:ea typeface="Arial"/>
                <a:cs typeface="Arial"/>
              </a:rPr>
              <a:t> St Arnold Jahresmittelwerte 1966 - 2015
</a:t>
            </a:r>
            <a:r>
              <a:rPr lang="en-US" cap="none" sz="1525" b="1" i="0" u="none" baseline="0">
                <a:solidFill>
                  <a:srgbClr val="000000"/>
                </a:solidFill>
                <a:latin typeface="Arial"/>
                <a:ea typeface="Arial"/>
                <a:cs typeface="Arial"/>
              </a:rPr>
              <a:t>
</a:t>
            </a:r>
          </a:p>
        </c:rich>
      </c:tx>
      <c:layout>
        <c:manualLayout>
          <c:xMode val="factor"/>
          <c:yMode val="factor"/>
          <c:x val="0.007"/>
          <c:y val="-0.0015"/>
        </c:manualLayout>
      </c:layout>
      <c:spPr>
        <a:noFill/>
        <a:ln>
          <a:noFill/>
        </a:ln>
      </c:spPr>
    </c:title>
    <c:plotArea>
      <c:layout>
        <c:manualLayout>
          <c:xMode val="edge"/>
          <c:yMode val="edge"/>
          <c:x val="0.015"/>
          <c:y val="0.11125"/>
          <c:w val="0.95825"/>
          <c:h val="0.873"/>
        </c:manualLayout>
      </c:layout>
      <c:lineChart>
        <c:grouping val="standard"/>
        <c:varyColors val="0"/>
        <c:ser>
          <c:idx val="0"/>
          <c:order val="0"/>
          <c:tx>
            <c:strRef>
              <c:f>'Luftfeucht Tabelle'!$B$76:$AX$76</c:f>
              <c:strCache>
                <c:ptCount val="1"/>
                <c:pt idx="0">
                  <c:v>84 87 84 83 84 82 85 82 81 78 77 83 82 81 81 76 78 80 77 76 77 77 75 72 78 78 81 79 78 79 80 83 81 81 81 82 79 81 79 79 80 78 77 76 76 76 75 78 76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38100">
                <a:solidFill>
                  <a:srgbClr val="000080"/>
                </a:solidFill>
              </a:ln>
            </c:spPr>
            <c:marker>
              <c:symbol val="none"/>
            </c:marker>
          </c:dP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'Luftfeucht Tabelle'!$B$75:$AX$75</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'Luftfeucht Tabelle'!$B$76:$AX$76</c:f>
              <c:numCache>
                <c:ptCount val="49"/>
                <c:pt idx="0">
                  <c:v>84</c:v>
                </c:pt>
                <c:pt idx="1">
                  <c:v>87</c:v>
                </c:pt>
                <c:pt idx="2">
                  <c:v>84</c:v>
                </c:pt>
                <c:pt idx="3">
                  <c:v>83</c:v>
                </c:pt>
                <c:pt idx="4">
                  <c:v>84</c:v>
                </c:pt>
                <c:pt idx="5">
                  <c:v>82</c:v>
                </c:pt>
                <c:pt idx="6">
                  <c:v>85</c:v>
                </c:pt>
                <c:pt idx="7">
                  <c:v>82</c:v>
                </c:pt>
                <c:pt idx="8">
                  <c:v>81</c:v>
                </c:pt>
                <c:pt idx="9">
                  <c:v>78</c:v>
                </c:pt>
                <c:pt idx="10">
                  <c:v>77</c:v>
                </c:pt>
                <c:pt idx="11">
                  <c:v>83</c:v>
                </c:pt>
                <c:pt idx="12">
                  <c:v>82</c:v>
                </c:pt>
                <c:pt idx="13">
                  <c:v>81</c:v>
                </c:pt>
                <c:pt idx="14">
                  <c:v>81</c:v>
                </c:pt>
                <c:pt idx="15">
                  <c:v>76</c:v>
                </c:pt>
                <c:pt idx="16">
                  <c:v>78</c:v>
                </c:pt>
                <c:pt idx="17">
                  <c:v>80</c:v>
                </c:pt>
                <c:pt idx="18">
                  <c:v>77</c:v>
                </c:pt>
                <c:pt idx="19">
                  <c:v>76</c:v>
                </c:pt>
                <c:pt idx="20">
                  <c:v>77</c:v>
                </c:pt>
                <c:pt idx="21">
                  <c:v>77</c:v>
                </c:pt>
                <c:pt idx="22">
                  <c:v>75</c:v>
                </c:pt>
                <c:pt idx="23">
                  <c:v>72</c:v>
                </c:pt>
                <c:pt idx="24">
                  <c:v>78</c:v>
                </c:pt>
                <c:pt idx="25">
                  <c:v>78</c:v>
                </c:pt>
                <c:pt idx="26">
                  <c:v>81</c:v>
                </c:pt>
                <c:pt idx="27">
                  <c:v>79</c:v>
                </c:pt>
                <c:pt idx="28">
                  <c:v>78</c:v>
                </c:pt>
                <c:pt idx="29">
                  <c:v>79</c:v>
                </c:pt>
                <c:pt idx="30">
                  <c:v>80</c:v>
                </c:pt>
                <c:pt idx="31">
                  <c:v>83</c:v>
                </c:pt>
                <c:pt idx="32">
                  <c:v>81</c:v>
                </c:pt>
                <c:pt idx="33">
                  <c:v>81</c:v>
                </c:pt>
                <c:pt idx="34">
                  <c:v>81</c:v>
                </c:pt>
                <c:pt idx="35">
                  <c:v>82</c:v>
                </c:pt>
                <c:pt idx="36">
                  <c:v>79</c:v>
                </c:pt>
                <c:pt idx="37">
                  <c:v>81</c:v>
                </c:pt>
                <c:pt idx="38">
                  <c:v>79</c:v>
                </c:pt>
                <c:pt idx="39">
                  <c:v>79</c:v>
                </c:pt>
                <c:pt idx="40">
                  <c:v>80</c:v>
                </c:pt>
                <c:pt idx="41">
                  <c:v>78</c:v>
                </c:pt>
                <c:pt idx="42">
                  <c:v>77</c:v>
                </c:pt>
                <c:pt idx="43">
                  <c:v>76</c:v>
                </c:pt>
                <c:pt idx="44">
                  <c:v>76</c:v>
                </c:pt>
                <c:pt idx="45">
                  <c:v>76</c:v>
                </c:pt>
                <c:pt idx="46">
                  <c:v>75</c:v>
                </c:pt>
                <c:pt idx="47">
                  <c:v>78</c:v>
                </c:pt>
                <c:pt idx="48">
                  <c:v>76</c:v>
                </c:pt>
              </c:numCache>
            </c:numRef>
          </c:val>
          <c:smooth val="0"/>
        </c:ser>
        <c:ser>
          <c:idx val="1"/>
          <c:order val="1"/>
          <c:tx>
            <c:strRef>
              <c:f>'Luftfeucht Tabelle'!$B$77:$AX$77</c:f>
              <c:strCache>
                <c:ptCount val="1"/>
                <c:pt idx="0">
                  <c:v>80 80 80 80 80 80 80 80 80 80 80 80 80 80 80 80 80 80 80 80 80 80 80 80 80 80 80 80 80 80 80 80 80 80 80 80 80 80 80 80 80 80 80 80 80 80 80 80 80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'Luftfeucht Tabelle'!$B$75:$AX$75</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'Luftfeucht Tabelle'!$B$77:$AX$77</c:f>
              <c:numCache>
                <c:ptCount val="49"/>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numCache>
            </c:numRef>
          </c:val>
          <c:smooth val="0"/>
        </c:ser>
        <c:marker val="1"/>
        <c:axId val="19085565"/>
        <c:axId val="37552358"/>
      </c:lineChart>
      <c:catAx>
        <c:axId val="190855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37552358"/>
        <c:crosses val="autoZero"/>
        <c:auto val="1"/>
        <c:lblOffset val="100"/>
        <c:tickLblSkip val="1"/>
        <c:noMultiLvlLbl val="0"/>
      </c:catAx>
      <c:valAx>
        <c:axId val="37552358"/>
        <c:scaling>
          <c:orientation val="minMax"/>
          <c:max val="100"/>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08556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solidFill>
                  <a:srgbClr val="000000"/>
                </a:solidFill>
                <a:latin typeface="Arial"/>
                <a:ea typeface="Arial"/>
                <a:cs typeface="Arial"/>
              </a:rPr>
              <a:t>Luftfeuchtigkeit (relative)</a:t>
            </a:r>
            <a:r>
              <a:rPr lang="en-US" cap="none" sz="1400" b="1" i="0" u="none" baseline="0">
                <a:solidFill>
                  <a:srgbClr val="000000"/>
                </a:solidFill>
                <a:latin typeface="Arial"/>
                <a:ea typeface="Arial"/>
                <a:cs typeface="Arial"/>
              </a:rPr>
              <a:t> Monatsmittelwerte St. Arnold                                                                                                      Vergleich der Jahre 2014 - 2015 mit der Jahresreihe 1966 - 2015
</a:t>
            </a:r>
          </a:p>
        </c:rich>
      </c:tx>
      <c:layout>
        <c:manualLayout>
          <c:xMode val="factor"/>
          <c:yMode val="factor"/>
          <c:x val="-0.013"/>
          <c:y val="-0.00175"/>
        </c:manualLayout>
      </c:layout>
      <c:spPr>
        <a:noFill/>
        <a:ln>
          <a:noFill/>
        </a:ln>
      </c:spPr>
    </c:title>
    <c:plotArea>
      <c:layout>
        <c:manualLayout>
          <c:xMode val="edge"/>
          <c:yMode val="edge"/>
          <c:x val="0.0125"/>
          <c:y val="0.14875"/>
          <c:w val="0.938"/>
          <c:h val="0.8335"/>
        </c:manualLayout>
      </c:layout>
      <c:barChart>
        <c:barDir val="col"/>
        <c:grouping val="clustered"/>
        <c:varyColors val="0"/>
        <c:ser>
          <c:idx val="0"/>
          <c:order val="0"/>
          <c:tx>
            <c:strRef>
              <c:f>'Luftfeucht Tabelle'!$A$70</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'Luftfeucht Tabelle'!$B$69:$M$69</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'Luftfeucht Tabelle'!$B$70:$M$70</c:f>
              <c:numCache>
                <c:ptCount val="12"/>
                <c:pt idx="0">
                  <c:v>90.73402777777778</c:v>
                </c:pt>
                <c:pt idx="1">
                  <c:v>84.63455977266462</c:v>
                </c:pt>
                <c:pt idx="2">
                  <c:v>83.93744731370126</c:v>
                </c:pt>
                <c:pt idx="3">
                  <c:v>73.57415674603172</c:v>
                </c:pt>
                <c:pt idx="4">
                  <c:v>69.43738799283155</c:v>
                </c:pt>
                <c:pt idx="5">
                  <c:v>71.69033637028062</c:v>
                </c:pt>
                <c:pt idx="6">
                  <c:v>71.98790322580646</c:v>
                </c:pt>
                <c:pt idx="7">
                  <c:v>71.60127314814817</c:v>
                </c:pt>
                <c:pt idx="8">
                  <c:v>72.69063620071682</c:v>
                </c:pt>
                <c:pt idx="9">
                  <c:v>77.71781634584053</c:v>
                </c:pt>
                <c:pt idx="10">
                  <c:v>81.51400462962964</c:v>
                </c:pt>
                <c:pt idx="11">
                  <c:v>85.06631137679526</c:v>
                </c:pt>
              </c:numCache>
            </c:numRef>
          </c:val>
        </c:ser>
        <c:ser>
          <c:idx val="1"/>
          <c:order val="1"/>
          <c:tx>
            <c:strRef>
              <c:f>'Luftfeucht Tabelle'!$A$71</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'Luftfeucht Tabelle'!$B$69:$M$69</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'Luftfeucht Tabelle'!$B$71:$M$71</c:f>
              <c:numCache>
                <c:ptCount val="12"/>
                <c:pt idx="0">
                  <c:v>85.59363425925926</c:v>
                </c:pt>
                <c:pt idx="1">
                  <c:v>86.9477850778254</c:v>
                </c:pt>
                <c:pt idx="2">
                  <c:v>83.6842517921147</c:v>
                </c:pt>
                <c:pt idx="3">
                  <c:v>82.66215516980905</c:v>
                </c:pt>
                <c:pt idx="4">
                  <c:v>74.49910394265234</c:v>
                </c:pt>
                <c:pt idx="5">
                  <c:v>64.4071505710526</c:v>
                </c:pt>
                <c:pt idx="6">
                  <c:v>64.39695340501792</c:v>
                </c:pt>
                <c:pt idx="7">
                  <c:v>61.604282407407396</c:v>
                </c:pt>
                <c:pt idx="8">
                  <c:v>66.55577956989247</c:v>
                </c:pt>
                <c:pt idx="9">
                  <c:v>71.90871415770609</c:v>
                </c:pt>
                <c:pt idx="10">
                  <c:v>83.07723063998436</c:v>
                </c:pt>
                <c:pt idx="11">
                  <c:v>88</c:v>
                </c:pt>
              </c:numCache>
            </c:numRef>
          </c:val>
        </c:ser>
        <c:axId val="2426903"/>
        <c:axId val="21842128"/>
      </c:barChart>
      <c:lineChart>
        <c:grouping val="standard"/>
        <c:varyColors val="0"/>
        <c:ser>
          <c:idx val="2"/>
          <c:order val="2"/>
          <c:tx>
            <c:strRef>
              <c:f>'Luftfeucht Tabelle'!$A$72</c:f>
              <c:strCache>
                <c:ptCount val="1"/>
                <c:pt idx="0">
                  <c:v>Mittel 66/15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'Luftfeucht Tabelle'!$B$69:$M$69</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'Luftfeucht Tabelle'!$B$72:$M$72</c:f>
              <c:numCache>
                <c:ptCount val="12"/>
                <c:pt idx="0">
                  <c:v>87.55779650668059</c:v>
                </c:pt>
                <c:pt idx="1">
                  <c:v>88.05910365876588</c:v>
                </c:pt>
                <c:pt idx="2">
                  <c:v>86.51038050105986</c:v>
                </c:pt>
                <c:pt idx="3">
                  <c:v>83.01637787778728</c:v>
                </c:pt>
                <c:pt idx="4">
                  <c:v>78.39423859474951</c:v>
                </c:pt>
                <c:pt idx="5">
                  <c:v>71.70452037955953</c:v>
                </c:pt>
                <c:pt idx="6">
                  <c:v>70.84807937470235</c:v>
                </c:pt>
                <c:pt idx="7">
                  <c:v>72.62017871345029</c:v>
                </c:pt>
                <c:pt idx="8">
                  <c:v>74.06602556269895</c:v>
                </c:pt>
                <c:pt idx="9">
                  <c:v>75.07428257087727</c:v>
                </c:pt>
                <c:pt idx="10">
                  <c:v>81.51982817761451</c:v>
                </c:pt>
                <c:pt idx="11">
                  <c:v>85.07043186317352</c:v>
                </c:pt>
              </c:numCache>
            </c:numRef>
          </c:val>
          <c:smooth val="0"/>
        </c:ser>
        <c:axId val="2426903"/>
        <c:axId val="21842128"/>
      </c:lineChart>
      <c:catAx>
        <c:axId val="2426903"/>
        <c:scaling>
          <c:orientation val="minMax"/>
        </c:scaling>
        <c:axPos val="b"/>
        <c:delete val="0"/>
        <c:numFmt formatCode="General" sourceLinked="1"/>
        <c:majorTickMark val="out"/>
        <c:minorTickMark val="none"/>
        <c:tickLblPos val="nextTo"/>
        <c:spPr>
          <a:ln w="3175">
            <a:solidFill>
              <a:srgbClr val="000000"/>
            </a:solidFill>
          </a:ln>
        </c:spPr>
        <c:crossAx val="21842128"/>
        <c:crosses val="autoZero"/>
        <c:auto val="1"/>
        <c:lblOffset val="100"/>
        <c:tickLblSkip val="1"/>
        <c:noMultiLvlLbl val="0"/>
      </c:catAx>
      <c:valAx>
        <c:axId val="21842128"/>
        <c:scaling>
          <c:orientation val="minMax"/>
          <c:max val="100"/>
          <c:min val="5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426903"/>
        <c:crossesAt val="1"/>
        <c:crossBetween val="between"/>
        <c:dispUnits/>
        <c:majorUnit val="10"/>
      </c:valAx>
      <c:spPr>
        <a:solidFill>
          <a:srgbClr val="FFFFFF"/>
        </a:solidFill>
        <a:ln w="3175">
          <a:solidFill>
            <a:srgbClr val="000000"/>
          </a:solidFill>
        </a:ln>
      </c:spPr>
    </c:plotArea>
    <c:legend>
      <c:legendPos val="r"/>
      <c:layout>
        <c:manualLayout>
          <c:xMode val="edge"/>
          <c:yMode val="edge"/>
          <c:x val="0.41025"/>
          <c:y val="0.1975"/>
          <c:w val="0.15425"/>
          <c:h val="0.10575"/>
        </c:manualLayout>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Sonnenscheindauer</a:t>
            </a:r>
            <a:r>
              <a:rPr lang="en-US" cap="none" sz="1200" b="1" i="0" u="none" baseline="0">
                <a:solidFill>
                  <a:srgbClr val="000000"/>
                </a:solidFill>
                <a:latin typeface="Arial"/>
                <a:ea typeface="Arial"/>
                <a:cs typeface="Arial"/>
              </a:rPr>
              <a:t> Monatssummenwerte St. Arnold                                                                               Vergleich der Jahre 2014 und 2015 mit der Jahresreihe 1966 - 2015</a:t>
            </a:r>
          </a:p>
        </c:rich>
      </c:tx>
      <c:layout>
        <c:manualLayout>
          <c:xMode val="factor"/>
          <c:yMode val="factor"/>
          <c:x val="0.002"/>
          <c:y val="-0.00175"/>
        </c:manualLayout>
      </c:layout>
      <c:spPr>
        <a:noFill/>
        <a:ln>
          <a:noFill/>
        </a:ln>
      </c:spPr>
    </c:title>
    <c:plotArea>
      <c:layout>
        <c:manualLayout>
          <c:xMode val="edge"/>
          <c:yMode val="edge"/>
          <c:x val="0.01"/>
          <c:y val="0.1055"/>
          <c:w val="0.974"/>
          <c:h val="0.87775"/>
        </c:manualLayout>
      </c:layout>
      <c:barChart>
        <c:barDir val="col"/>
        <c:grouping val="clustered"/>
        <c:varyColors val="0"/>
        <c:ser>
          <c:idx val="0"/>
          <c:order val="0"/>
          <c:tx>
            <c:strRef>
              <c:f>'Sonnenschein Tabelle'!$A$72</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'Sonnenschein Tabelle'!$B$71:$M$71</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'Sonnenschein Tabelle'!$B$72:$M$72</c:f>
              <c:numCache>
                <c:ptCount val="12"/>
                <c:pt idx="0">
                  <c:v>30.75000000000001</c:v>
                </c:pt>
                <c:pt idx="1">
                  <c:v>41.75</c:v>
                </c:pt>
                <c:pt idx="2">
                  <c:v>50.333333333333336</c:v>
                </c:pt>
                <c:pt idx="3">
                  <c:v>81.91666666666667</c:v>
                </c:pt>
                <c:pt idx="4">
                  <c:v>171.41666666666652</c:v>
                </c:pt>
                <c:pt idx="5">
                  <c:v>149.58333333333323</c:v>
                </c:pt>
                <c:pt idx="6">
                  <c:v>162.66666666666666</c:v>
                </c:pt>
                <c:pt idx="7">
                  <c:v>178.24999999999991</c:v>
                </c:pt>
                <c:pt idx="8">
                  <c:v>222.5833333333333</c:v>
                </c:pt>
                <c:pt idx="9">
                  <c:v>165.08333333333323</c:v>
                </c:pt>
                <c:pt idx="10">
                  <c:v>130.3333333333333</c:v>
                </c:pt>
                <c:pt idx="11">
                  <c:v>79.49999999999999</c:v>
                </c:pt>
              </c:numCache>
            </c:numRef>
          </c:val>
        </c:ser>
        <c:ser>
          <c:idx val="1"/>
          <c:order val="1"/>
          <c:tx>
            <c:strRef>
              <c:f>'Sonnenschein Tabelle'!$A$73</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'Sonnenschein Tabelle'!$B$71:$M$71</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'Sonnenschein Tabelle'!$B$73:$M$73</c:f>
              <c:numCache>
                <c:ptCount val="12"/>
                <c:pt idx="0">
                  <c:v>80.6666666666667</c:v>
                </c:pt>
                <c:pt idx="1">
                  <c:v>15.5</c:v>
                </c:pt>
                <c:pt idx="2">
                  <c:v>36.416666666666664</c:v>
                </c:pt>
                <c:pt idx="3">
                  <c:v>90.0833333333333</c:v>
                </c:pt>
                <c:pt idx="4">
                  <c:v>133.1666666666666</c:v>
                </c:pt>
                <c:pt idx="5">
                  <c:v>201.9166666666666</c:v>
                </c:pt>
                <c:pt idx="6">
                  <c:v>176.8333333333333</c:v>
                </c:pt>
                <c:pt idx="7">
                  <c:v>213.9166666666666</c:v>
                </c:pt>
                <c:pt idx="8">
                  <c:v>213.3333333333333</c:v>
                </c:pt>
                <c:pt idx="9">
                  <c:v>205.83333333333323</c:v>
                </c:pt>
                <c:pt idx="10">
                  <c:v>127.24999999999996</c:v>
                </c:pt>
                <c:pt idx="11">
                  <c:v>108</c:v>
                </c:pt>
              </c:numCache>
            </c:numRef>
          </c:val>
        </c:ser>
        <c:axId val="62361425"/>
        <c:axId val="24381914"/>
      </c:barChart>
      <c:lineChart>
        <c:grouping val="standard"/>
        <c:varyColors val="0"/>
        <c:ser>
          <c:idx val="2"/>
          <c:order val="2"/>
          <c:tx>
            <c:strRef>
              <c:f>'Sonnenschein Tabelle'!$A$74</c:f>
              <c:strCache>
                <c:ptCount val="1"/>
                <c:pt idx="0">
                  <c:v>Mittel 66-15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'Sonnenschein Tabelle'!$B$71:$M$71</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'Sonnenschein Tabelle'!$B$74:$M$74</c:f>
              <c:numCache>
                <c:ptCount val="12"/>
                <c:pt idx="0">
                  <c:v>41.391000000000005</c:v>
                </c:pt>
                <c:pt idx="1">
                  <c:v>26.90866666666666</c:v>
                </c:pt>
                <c:pt idx="2">
                  <c:v>35.771666666666675</c:v>
                </c:pt>
                <c:pt idx="3">
                  <c:v>59.242666666666665</c:v>
                </c:pt>
                <c:pt idx="4">
                  <c:v>105.57333333333331</c:v>
                </c:pt>
                <c:pt idx="5">
                  <c:v>147.33066666666664</c:v>
                </c:pt>
                <c:pt idx="6">
                  <c:v>190.22833333333332</c:v>
                </c:pt>
                <c:pt idx="7">
                  <c:v>180.05666666666667</c:v>
                </c:pt>
                <c:pt idx="8">
                  <c:v>186.58899999999997</c:v>
                </c:pt>
                <c:pt idx="9">
                  <c:v>180.02433333333335</c:v>
                </c:pt>
                <c:pt idx="10">
                  <c:v>122.14333333333332</c:v>
                </c:pt>
                <c:pt idx="11">
                  <c:v>83.61166666666666</c:v>
                </c:pt>
              </c:numCache>
            </c:numRef>
          </c:val>
          <c:smooth val="0"/>
        </c:ser>
        <c:axId val="62361425"/>
        <c:axId val="24381914"/>
      </c:lineChart>
      <c:catAx>
        <c:axId val="62361425"/>
        <c:scaling>
          <c:orientation val="minMax"/>
        </c:scaling>
        <c:axPos val="b"/>
        <c:delete val="0"/>
        <c:numFmt formatCode="General" sourceLinked="1"/>
        <c:majorTickMark val="out"/>
        <c:minorTickMark val="none"/>
        <c:tickLblPos val="nextTo"/>
        <c:spPr>
          <a:ln w="3175">
            <a:solidFill>
              <a:srgbClr val="000000"/>
            </a:solidFill>
          </a:ln>
        </c:spPr>
        <c:crossAx val="24381914"/>
        <c:crosses val="autoZero"/>
        <c:auto val="1"/>
        <c:lblOffset val="100"/>
        <c:tickLblSkip val="1"/>
        <c:noMultiLvlLbl val="0"/>
      </c:catAx>
      <c:valAx>
        <c:axId val="2438191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2361425"/>
        <c:crossesAt val="1"/>
        <c:crossBetween val="between"/>
        <c:dispUnits/>
      </c:valAx>
      <c:spPr>
        <a:solidFill>
          <a:srgbClr val="FFFFFF"/>
        </a:solidFill>
        <a:ln w="3175">
          <a:solidFill>
            <a:srgbClr val="000000"/>
          </a:solidFill>
        </a:ln>
      </c:spPr>
    </c:plotArea>
    <c:legend>
      <c:legendPos val="r"/>
      <c:layout>
        <c:manualLayout>
          <c:xMode val="edge"/>
          <c:yMode val="edge"/>
          <c:x val="0.1055"/>
          <c:y val="0.348"/>
          <c:w val="0.1485"/>
          <c:h val="0.1252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Sonnenscheindauer St. Arnold Jahressummenwerte 1966 - 2015
</a:t>
            </a:r>
          </a:p>
        </c:rich>
      </c:tx>
      <c:layout>
        <c:manualLayout>
          <c:xMode val="factor"/>
          <c:yMode val="factor"/>
          <c:x val="-0.0135"/>
          <c:y val="-0.00175"/>
        </c:manualLayout>
      </c:layout>
      <c:spPr>
        <a:noFill/>
        <a:ln w="3175">
          <a:noFill/>
        </a:ln>
      </c:spPr>
    </c:title>
    <c:plotArea>
      <c:layout>
        <c:manualLayout>
          <c:xMode val="edge"/>
          <c:yMode val="edge"/>
          <c:x val="0.016"/>
          <c:y val="0.09725"/>
          <c:w val="0.97975"/>
          <c:h val="0.8755"/>
        </c:manualLayout>
      </c:layout>
      <c:lineChart>
        <c:grouping val="standard"/>
        <c:varyColors val="0"/>
        <c:ser>
          <c:idx val="0"/>
          <c:order val="0"/>
          <c:tx>
            <c:strRef>
              <c:f>'Sonnenschein Tabelle'!$B$79:$AY$79</c:f>
              <c:strCache>
                <c:ptCount val="1"/>
                <c:pt idx="0">
                  <c:v>1359 1359 1359 1359 1359 1359 1359 1359 1359 1359 1359 1359 1359 1359 1359 1359 1359 1359 1359 1359 1359 1359 1359 1359 1359 1359 1359 1359 1359 1359 1359 1359 1359 1359 1359 1359 1359 1359 1359 1359 1359 1359 1359 1359 1359 1359 1359 1359 1359 1359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'Sonnenschein Tabelle'!$B$77:$AY$77</c:f>
              <c:numCache>
                <c:ptCount val="5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numCache>
            </c:numRef>
          </c:cat>
          <c:val>
            <c:numRef>
              <c:f>'Sonnenschein Tabelle'!$B$78:$AY$78</c:f>
              <c:numCache>
                <c:ptCount val="50"/>
                <c:pt idx="0">
                  <c:v>1137</c:v>
                </c:pt>
                <c:pt idx="1">
                  <c:v>1265</c:v>
                </c:pt>
                <c:pt idx="2">
                  <c:v>1150</c:v>
                </c:pt>
                <c:pt idx="3">
                  <c:v>1293</c:v>
                </c:pt>
                <c:pt idx="4">
                  <c:v>1188</c:v>
                </c:pt>
                <c:pt idx="5">
                  <c:v>1412</c:v>
                </c:pt>
                <c:pt idx="6">
                  <c:v>1176</c:v>
                </c:pt>
                <c:pt idx="7">
                  <c:v>1347</c:v>
                </c:pt>
                <c:pt idx="8">
                  <c:v>1318</c:v>
                </c:pt>
                <c:pt idx="9">
                  <c:v>1443</c:v>
                </c:pt>
                <c:pt idx="10">
                  <c:v>1463</c:v>
                </c:pt>
                <c:pt idx="11">
                  <c:v>1081</c:v>
                </c:pt>
                <c:pt idx="12">
                  <c:v>987</c:v>
                </c:pt>
                <c:pt idx="13">
                  <c:v>985</c:v>
                </c:pt>
                <c:pt idx="14">
                  <c:v>1025</c:v>
                </c:pt>
                <c:pt idx="15">
                  <c:v>939</c:v>
                </c:pt>
                <c:pt idx="16">
                  <c:v>1440</c:v>
                </c:pt>
                <c:pt idx="17">
                  <c:v>1298</c:v>
                </c:pt>
                <c:pt idx="18">
                  <c:v>1127</c:v>
                </c:pt>
                <c:pt idx="19">
                  <c:v>1179</c:v>
                </c:pt>
                <c:pt idx="20">
                  <c:v>1331</c:v>
                </c:pt>
                <c:pt idx="21">
                  <c:v>1214</c:v>
                </c:pt>
                <c:pt idx="22">
                  <c:v>1171</c:v>
                </c:pt>
                <c:pt idx="23">
                  <c:v>1508</c:v>
                </c:pt>
                <c:pt idx="24">
                  <c:v>1480</c:v>
                </c:pt>
                <c:pt idx="25">
                  <c:v>1399</c:v>
                </c:pt>
                <c:pt idx="26">
                  <c:v>1540</c:v>
                </c:pt>
                <c:pt idx="27">
                  <c:v>1514</c:v>
                </c:pt>
                <c:pt idx="28">
                  <c:v>1519</c:v>
                </c:pt>
                <c:pt idx="29">
                  <c:v>1425</c:v>
                </c:pt>
                <c:pt idx="30">
                  <c:v>1455</c:v>
                </c:pt>
                <c:pt idx="31">
                  <c:v>1628</c:v>
                </c:pt>
                <c:pt idx="32">
                  <c:v>1195</c:v>
                </c:pt>
                <c:pt idx="33">
                  <c:v>1553</c:v>
                </c:pt>
                <c:pt idx="34">
                  <c:v>1388</c:v>
                </c:pt>
                <c:pt idx="35">
                  <c:v>1421</c:v>
                </c:pt>
                <c:pt idx="36">
                  <c:v>1317</c:v>
                </c:pt>
                <c:pt idx="37">
                  <c:v>1797</c:v>
                </c:pt>
                <c:pt idx="38">
                  <c:v>1510</c:v>
                </c:pt>
                <c:pt idx="39">
                  <c:v>1603</c:v>
                </c:pt>
                <c:pt idx="40">
                  <c:v>1511</c:v>
                </c:pt>
                <c:pt idx="41">
                  <c:v>1444</c:v>
                </c:pt>
                <c:pt idx="42">
                  <c:v>1391</c:v>
                </c:pt>
                <c:pt idx="43">
                  <c:v>1534</c:v>
                </c:pt>
                <c:pt idx="44">
                  <c:v>1408</c:v>
                </c:pt>
                <c:pt idx="45">
                  <c:v>1527</c:v>
                </c:pt>
                <c:pt idx="46">
                  <c:v>1490</c:v>
                </c:pt>
                <c:pt idx="47">
                  <c:v>1381</c:v>
                </c:pt>
                <c:pt idx="48">
                  <c:v>1464</c:v>
                </c:pt>
                <c:pt idx="49">
                  <c:v>1554</c:v>
                </c:pt>
              </c:numCache>
            </c:numRef>
          </c:val>
          <c:smooth val="0"/>
        </c:ser>
        <c:ser>
          <c:idx val="1"/>
          <c:order val="1"/>
          <c:tx>
            <c:strRef>
              <c:f>'Sonnenschein Tabelle'!$B$79:$AX$79</c:f>
              <c:strCache>
                <c:ptCount val="1"/>
                <c:pt idx="0">
                  <c:v>1359 1359 1359 1359 1359 1359 1359 1359 1359 1359 1359 1359 1359 1359 1359 1359 1359 1359 1359 1359 1359 1359 1359 1359 1359 1359 1359 1359 1359 1359 1359 1359 1359 1359 1359 1359 1359 1359 1359 1359 1359 1359 1359 1359 1359 1359 1359 1359 1359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'Sonnenschein Tabelle'!$B$77:$AY$77</c:f>
              <c:numCache>
                <c:ptCount val="5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numCache>
            </c:numRef>
          </c:cat>
          <c:val>
            <c:numRef>
              <c:f>'Sonnenschein Tabelle'!$B$79:$AY$79</c:f>
              <c:numCache>
                <c:ptCount val="50"/>
                <c:pt idx="0">
                  <c:v>1359</c:v>
                </c:pt>
                <c:pt idx="1">
                  <c:v>1359</c:v>
                </c:pt>
                <c:pt idx="2">
                  <c:v>1359</c:v>
                </c:pt>
                <c:pt idx="3">
                  <c:v>1359</c:v>
                </c:pt>
                <c:pt idx="4">
                  <c:v>1359</c:v>
                </c:pt>
                <c:pt idx="5">
                  <c:v>1359</c:v>
                </c:pt>
                <c:pt idx="6">
                  <c:v>1359</c:v>
                </c:pt>
                <c:pt idx="7">
                  <c:v>1359</c:v>
                </c:pt>
                <c:pt idx="8">
                  <c:v>1359</c:v>
                </c:pt>
                <c:pt idx="9">
                  <c:v>1359</c:v>
                </c:pt>
                <c:pt idx="10">
                  <c:v>1359</c:v>
                </c:pt>
                <c:pt idx="11">
                  <c:v>1359</c:v>
                </c:pt>
                <c:pt idx="12">
                  <c:v>1359</c:v>
                </c:pt>
                <c:pt idx="13">
                  <c:v>1359</c:v>
                </c:pt>
                <c:pt idx="14">
                  <c:v>1359</c:v>
                </c:pt>
                <c:pt idx="15">
                  <c:v>1359</c:v>
                </c:pt>
                <c:pt idx="16">
                  <c:v>1359</c:v>
                </c:pt>
                <c:pt idx="17">
                  <c:v>1359</c:v>
                </c:pt>
                <c:pt idx="18">
                  <c:v>1359</c:v>
                </c:pt>
                <c:pt idx="19">
                  <c:v>1359</c:v>
                </c:pt>
                <c:pt idx="20">
                  <c:v>1359</c:v>
                </c:pt>
                <c:pt idx="21">
                  <c:v>1359</c:v>
                </c:pt>
                <c:pt idx="22">
                  <c:v>1359</c:v>
                </c:pt>
                <c:pt idx="23">
                  <c:v>1359</c:v>
                </c:pt>
                <c:pt idx="24">
                  <c:v>1359</c:v>
                </c:pt>
                <c:pt idx="25">
                  <c:v>1359</c:v>
                </c:pt>
                <c:pt idx="26">
                  <c:v>1359</c:v>
                </c:pt>
                <c:pt idx="27">
                  <c:v>1359</c:v>
                </c:pt>
                <c:pt idx="28">
                  <c:v>1359</c:v>
                </c:pt>
                <c:pt idx="29">
                  <c:v>1359</c:v>
                </c:pt>
                <c:pt idx="30">
                  <c:v>1359</c:v>
                </c:pt>
                <c:pt idx="31">
                  <c:v>1359</c:v>
                </c:pt>
                <c:pt idx="32">
                  <c:v>1359</c:v>
                </c:pt>
                <c:pt idx="33">
                  <c:v>1359</c:v>
                </c:pt>
                <c:pt idx="34">
                  <c:v>1359</c:v>
                </c:pt>
                <c:pt idx="35">
                  <c:v>1359</c:v>
                </c:pt>
                <c:pt idx="36">
                  <c:v>1359</c:v>
                </c:pt>
                <c:pt idx="37">
                  <c:v>1359</c:v>
                </c:pt>
                <c:pt idx="38">
                  <c:v>1359</c:v>
                </c:pt>
                <c:pt idx="39">
                  <c:v>1359</c:v>
                </c:pt>
                <c:pt idx="40">
                  <c:v>1359</c:v>
                </c:pt>
                <c:pt idx="41">
                  <c:v>1359</c:v>
                </c:pt>
                <c:pt idx="42">
                  <c:v>1359</c:v>
                </c:pt>
                <c:pt idx="43">
                  <c:v>1359</c:v>
                </c:pt>
                <c:pt idx="44">
                  <c:v>1359</c:v>
                </c:pt>
                <c:pt idx="45">
                  <c:v>1359</c:v>
                </c:pt>
                <c:pt idx="46">
                  <c:v>1359</c:v>
                </c:pt>
                <c:pt idx="47">
                  <c:v>1359</c:v>
                </c:pt>
                <c:pt idx="48">
                  <c:v>1359</c:v>
                </c:pt>
                <c:pt idx="49">
                  <c:v>1359</c:v>
                </c:pt>
              </c:numCache>
            </c:numRef>
          </c:val>
          <c:smooth val="0"/>
        </c:ser>
        <c:marker val="1"/>
        <c:axId val="18110635"/>
        <c:axId val="28777988"/>
      </c:lineChart>
      <c:catAx>
        <c:axId val="1811063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8777988"/>
        <c:crosses val="autoZero"/>
        <c:auto val="1"/>
        <c:lblOffset val="100"/>
        <c:tickLblSkip val="1"/>
        <c:noMultiLvlLbl val="0"/>
      </c:catAx>
      <c:valAx>
        <c:axId val="28777988"/>
        <c:scaling>
          <c:orientation val="minMax"/>
          <c:max val="1900"/>
          <c:min val="9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8110635"/>
        <c:crossesAt val="1"/>
        <c:crossBetween val="between"/>
        <c:dispUnits/>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Lufttemperatur</a:t>
            </a:r>
            <a:r>
              <a:rPr lang="en-US" cap="none" sz="1200" b="1" i="0" u="none" baseline="0">
                <a:solidFill>
                  <a:srgbClr val="000000"/>
                </a:solidFill>
                <a:latin typeface="Arial"/>
                <a:ea typeface="Arial"/>
                <a:cs typeface="Arial"/>
              </a:rPr>
              <a:t>  Monatsmittelwerte St. Arnold                                                                                                    Vergleich der Jahre 2014 und  2015 mit dem Mittel 1966 - 2015
</a:t>
            </a:r>
          </a:p>
        </c:rich>
      </c:tx>
      <c:layout>
        <c:manualLayout>
          <c:xMode val="factor"/>
          <c:yMode val="factor"/>
          <c:x val="0.01025"/>
          <c:y val="0"/>
        </c:manualLayout>
      </c:layout>
      <c:spPr>
        <a:noFill/>
        <a:ln>
          <a:noFill/>
        </a:ln>
      </c:spPr>
    </c:title>
    <c:plotArea>
      <c:layout>
        <c:manualLayout>
          <c:xMode val="edge"/>
          <c:yMode val="edge"/>
          <c:x val="0.01"/>
          <c:y val="0.09725"/>
          <c:w val="0.973"/>
          <c:h val="0.88775"/>
        </c:manualLayout>
      </c:layout>
      <c:barChart>
        <c:barDir val="col"/>
        <c:grouping val="clustered"/>
        <c:varyColors val="0"/>
        <c:ser>
          <c:idx val="0"/>
          <c:order val="0"/>
          <c:tx>
            <c:strRef>
              <c:f>'Temp Tabelle'!$A$73</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'Temp Tabelle'!$B$72:$M$72</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'Temp Tabelle'!$B$73:$M$73</c:f>
              <c:numCache>
                <c:ptCount val="12"/>
                <c:pt idx="0">
                  <c:v>5.479016203703704</c:v>
                </c:pt>
                <c:pt idx="1">
                  <c:v>4.974001961300349</c:v>
                </c:pt>
                <c:pt idx="2">
                  <c:v>4.044184096074832</c:v>
                </c:pt>
                <c:pt idx="3">
                  <c:v>6.01906001984127</c:v>
                </c:pt>
                <c:pt idx="4">
                  <c:v>7.971034946236558</c:v>
                </c:pt>
                <c:pt idx="5">
                  <c:v>11.883096599393863</c:v>
                </c:pt>
                <c:pt idx="6">
                  <c:v>12.721620673233579</c:v>
                </c:pt>
                <c:pt idx="7">
                  <c:v>15.802500000000002</c:v>
                </c:pt>
                <c:pt idx="8">
                  <c:v>19.706294802867383</c:v>
                </c:pt>
                <c:pt idx="9">
                  <c:v>15.834186937614355</c:v>
                </c:pt>
                <c:pt idx="10">
                  <c:v>15.457037037037036</c:v>
                </c:pt>
                <c:pt idx="11">
                  <c:v>12.74073700716846</c:v>
                </c:pt>
              </c:numCache>
            </c:numRef>
          </c:val>
        </c:ser>
        <c:ser>
          <c:idx val="1"/>
          <c:order val="1"/>
          <c:tx>
            <c:strRef>
              <c:f>'Temp Tabelle'!$A$74</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'Temp Tabelle'!$B$72:$M$72</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'Temp Tabelle'!$B$74:$M$74</c:f>
              <c:numCache>
                <c:ptCount val="12"/>
                <c:pt idx="0">
                  <c:v>7.7080208333333315</c:v>
                </c:pt>
                <c:pt idx="1">
                  <c:v>3.8462035836027764</c:v>
                </c:pt>
                <c:pt idx="2">
                  <c:v>3.1101254480286737</c:v>
                </c:pt>
                <c:pt idx="3">
                  <c:v>2.2235004481911202</c:v>
                </c:pt>
                <c:pt idx="4">
                  <c:v>5.792383512544803</c:v>
                </c:pt>
                <c:pt idx="5">
                  <c:v>8.841928535901046</c:v>
                </c:pt>
                <c:pt idx="6">
                  <c:v>12.169556451612904</c:v>
                </c:pt>
                <c:pt idx="7">
                  <c:v>15.717384259259255</c:v>
                </c:pt>
                <c:pt idx="8">
                  <c:v>18.993974014336917</c:v>
                </c:pt>
                <c:pt idx="9">
                  <c:v>19.02937948028673</c:v>
                </c:pt>
                <c:pt idx="10">
                  <c:v>13.26339695313403</c:v>
                </c:pt>
                <c:pt idx="11">
                  <c:v>9.3</c:v>
                </c:pt>
              </c:numCache>
            </c:numRef>
          </c:val>
        </c:ser>
        <c:axId val="57675301"/>
        <c:axId val="49315662"/>
      </c:barChart>
      <c:lineChart>
        <c:grouping val="standard"/>
        <c:varyColors val="0"/>
        <c:ser>
          <c:idx val="2"/>
          <c:order val="2"/>
          <c:tx>
            <c:strRef>
              <c:f>'Temp Tabelle'!$A$75</c:f>
              <c:strCache>
                <c:ptCount val="1"/>
                <c:pt idx="0">
                  <c:v>Mittel 1966 - 2015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 Tabelle'!$B$72:$M$72</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'Temp Tabelle'!$B$75:$M$75</c:f>
              <c:numCache>
                <c:ptCount val="12"/>
                <c:pt idx="0">
                  <c:v>5.416399900861333</c:v>
                </c:pt>
                <c:pt idx="1">
                  <c:v>2.7103299704000428</c:v>
                </c:pt>
                <c:pt idx="2">
                  <c:v>1.8925991517115626</c:v>
                </c:pt>
                <c:pt idx="3">
                  <c:v>2.234177769294966</c:v>
                </c:pt>
                <c:pt idx="4">
                  <c:v>5.077538225775122</c:v>
                </c:pt>
                <c:pt idx="5">
                  <c:v>8.748702344088398</c:v>
                </c:pt>
                <c:pt idx="6">
                  <c:v>13.068889239792465</c:v>
                </c:pt>
                <c:pt idx="7">
                  <c:v>15.762745842406849</c:v>
                </c:pt>
                <c:pt idx="8">
                  <c:v>17.865217455087116</c:v>
                </c:pt>
                <c:pt idx="9">
                  <c:v>17.51969563900669</c:v>
                </c:pt>
                <c:pt idx="10">
                  <c:v>13.82987749410386</c:v>
                </c:pt>
                <c:pt idx="11">
                  <c:v>9.79505645981128</c:v>
                </c:pt>
              </c:numCache>
            </c:numRef>
          </c:val>
          <c:smooth val="0"/>
        </c:ser>
        <c:axId val="57675301"/>
        <c:axId val="49315662"/>
      </c:lineChart>
      <c:catAx>
        <c:axId val="57675301"/>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650" b="0" i="0" u="none" baseline="-25000">
                <a:solidFill>
                  <a:srgbClr val="000000"/>
                </a:solidFill>
                <a:latin typeface="Arial"/>
                <a:ea typeface="Arial"/>
                <a:cs typeface="Arial"/>
              </a:defRPr>
            </a:pPr>
          </a:p>
        </c:txPr>
        <c:crossAx val="49315662"/>
        <c:crossesAt val="-3"/>
        <c:auto val="1"/>
        <c:lblOffset val="100"/>
        <c:tickLblSkip val="1"/>
        <c:noMultiLvlLbl val="0"/>
      </c:catAx>
      <c:valAx>
        <c:axId val="49315662"/>
        <c:scaling>
          <c:orientation val="minMax"/>
          <c:max val="23"/>
          <c:min val="-3"/>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7675301"/>
        <c:crossesAt val="1"/>
        <c:crossBetween val="between"/>
        <c:dispUnits/>
        <c:majorUnit val="1"/>
        <c:minorUnit val="0.1"/>
      </c:valAx>
      <c:spPr>
        <a:solidFill>
          <a:srgbClr val="FFFFFF"/>
        </a:solidFill>
        <a:ln w="12700">
          <a:solidFill>
            <a:srgbClr val="808080"/>
          </a:solidFill>
        </a:ln>
      </c:spPr>
    </c:plotArea>
    <c:legend>
      <c:legendPos val="r"/>
      <c:layout>
        <c:manualLayout>
          <c:xMode val="edge"/>
          <c:yMode val="edge"/>
          <c:x val="0.2205"/>
          <c:y val="0.221"/>
          <c:w val="0.159"/>
          <c:h val="0.1597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sng" baseline="0">
                <a:solidFill>
                  <a:srgbClr val="000000"/>
                </a:solidFill>
                <a:latin typeface="Arial"/>
                <a:ea typeface="Arial"/>
                <a:cs typeface="Arial"/>
              </a:rPr>
              <a:t>Lufttemperatur</a:t>
            </a:r>
            <a:r>
              <a:rPr lang="en-US" cap="none" sz="2000" b="1" i="0" u="none" baseline="0">
                <a:solidFill>
                  <a:srgbClr val="000000"/>
                </a:solidFill>
                <a:latin typeface="Arial"/>
                <a:ea typeface="Arial"/>
                <a:cs typeface="Arial"/>
              </a:rPr>
              <a:t> St. Arnold Jahresmittelwerte 1966 - 2015
</a:t>
            </a:r>
          </a:p>
        </c:rich>
      </c:tx>
      <c:layout>
        <c:manualLayout>
          <c:xMode val="factor"/>
          <c:yMode val="factor"/>
          <c:x val="0.04075"/>
          <c:y val="0.04225"/>
        </c:manualLayout>
      </c:layout>
      <c:spPr>
        <a:noFill/>
        <a:ln>
          <a:noFill/>
        </a:ln>
      </c:spPr>
    </c:title>
    <c:plotArea>
      <c:layout>
        <c:manualLayout>
          <c:xMode val="edge"/>
          <c:yMode val="edge"/>
          <c:x val="0.0155"/>
          <c:y val="0.1425"/>
          <c:w val="0.969"/>
          <c:h val="0.84075"/>
        </c:manualLayout>
      </c:layout>
      <c:lineChart>
        <c:grouping val="standard"/>
        <c:varyColors val="0"/>
        <c:ser>
          <c:idx val="1"/>
          <c:order val="0"/>
          <c:tx>
            <c:strRef>
              <c:f>'Temp Tabelle'!$B$80:$AX$80</c:f>
              <c:strCache>
                <c:ptCount val="1"/>
                <c:pt idx="0">
                  <c:v>9,5 9,5 9,5 9,5 9,5 9,5 9,5 9,5 9,5 9,5 9,5 9,5 9,5 9,5 9,5 9,5 9,5 9,5 9,5 9,5 9,5 9,5 9,5 9,5 9,5 9,5 9,5 9,5 9,5 9,5 9,5 9,5 9,5 9,5 9,5 9,5 9,5 9,5 9,5 9,5 9,5 9,5 9,5 9,5 9,5 9,5 9,5 9,5 9,5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0"/>
            <c:dispRSqr val="0"/>
          </c:trendline>
          <c:cat>
            <c:numRef>
              <c:f>'Temp Tabelle'!$B$78:$AX$78</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'Temp Tabelle'!$B$80:$AX$80</c:f>
              <c:numCache>
                <c:ptCount val="49"/>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pt idx="21">
                  <c:v>9.5</c:v>
                </c:pt>
                <c:pt idx="22">
                  <c:v>9.5</c:v>
                </c:pt>
                <c:pt idx="23">
                  <c:v>9.5</c:v>
                </c:pt>
                <c:pt idx="24">
                  <c:v>9.5</c:v>
                </c:pt>
                <c:pt idx="25">
                  <c:v>9.5</c:v>
                </c:pt>
                <c:pt idx="26">
                  <c:v>9.5</c:v>
                </c:pt>
                <c:pt idx="27">
                  <c:v>9.5</c:v>
                </c:pt>
                <c:pt idx="28">
                  <c:v>9.5</c:v>
                </c:pt>
                <c:pt idx="29">
                  <c:v>9.5</c:v>
                </c:pt>
                <c:pt idx="30">
                  <c:v>9.5</c:v>
                </c:pt>
                <c:pt idx="31">
                  <c:v>9.5</c:v>
                </c:pt>
                <c:pt idx="32">
                  <c:v>9.5</c:v>
                </c:pt>
                <c:pt idx="33">
                  <c:v>9.5</c:v>
                </c:pt>
                <c:pt idx="34">
                  <c:v>9.5</c:v>
                </c:pt>
                <c:pt idx="35">
                  <c:v>9.5</c:v>
                </c:pt>
                <c:pt idx="36">
                  <c:v>9.5</c:v>
                </c:pt>
                <c:pt idx="37">
                  <c:v>9.5</c:v>
                </c:pt>
                <c:pt idx="38">
                  <c:v>9.5</c:v>
                </c:pt>
                <c:pt idx="39">
                  <c:v>9.5</c:v>
                </c:pt>
                <c:pt idx="40">
                  <c:v>9.5</c:v>
                </c:pt>
                <c:pt idx="41">
                  <c:v>9.5</c:v>
                </c:pt>
                <c:pt idx="42">
                  <c:v>9.5</c:v>
                </c:pt>
                <c:pt idx="43">
                  <c:v>9.5</c:v>
                </c:pt>
                <c:pt idx="44">
                  <c:v>9.5</c:v>
                </c:pt>
                <c:pt idx="45">
                  <c:v>9.5</c:v>
                </c:pt>
                <c:pt idx="46">
                  <c:v>9.5</c:v>
                </c:pt>
                <c:pt idx="47">
                  <c:v>9.5</c:v>
                </c:pt>
                <c:pt idx="48">
                  <c:v>9.5</c:v>
                </c:pt>
              </c:numCache>
            </c:numRef>
          </c:val>
          <c:smooth val="0"/>
        </c:ser>
        <c:ser>
          <c:idx val="0"/>
          <c:order val="1"/>
          <c:tx>
            <c:strRef>
              <c:f>'Temp Tabelle'!$B$79:$AX$79</c:f>
              <c:strCache>
                <c:ptCount val="1"/>
                <c:pt idx="0">
                  <c:v>9,1 9,3 8,7 8,9 8,3 7,7 6,8 8,9 8,9 10,2 9,5 8,8 8,2 9,6 9,5 9,1 9,9 9 8,4 8,3 8,2 10,4 10,8 10,4 9,2 10,2 9,5 9,8 10,9 8 9,3 10,1 10,4 10,4 10,4 10,4 10,0 10,2 10 10,3 11,3 10,2 9,9 9,5 9,7 9,8 9,3 11,1 10</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trendline>
            <c:spPr>
              <a:ln w="25400">
                <a:solidFill>
                  <a:srgbClr val="FF0000"/>
                </a:solidFill>
              </a:ln>
            </c:spPr>
            <c:trendlineType val="linear"/>
            <c:dispEq val="0"/>
            <c:dispRSqr val="0"/>
          </c:trendline>
          <c:cat>
            <c:numRef>
              <c:f>'Temp Tabelle'!$B$78:$AX$78</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'Temp Tabelle'!$B$79:$AX$79</c:f>
              <c:numCache>
                <c:ptCount val="49"/>
                <c:pt idx="0">
                  <c:v>9.1</c:v>
                </c:pt>
                <c:pt idx="1">
                  <c:v>9.3</c:v>
                </c:pt>
                <c:pt idx="2">
                  <c:v>8.7</c:v>
                </c:pt>
                <c:pt idx="3">
                  <c:v>8.9</c:v>
                </c:pt>
                <c:pt idx="4">
                  <c:v>8.3</c:v>
                </c:pt>
                <c:pt idx="5">
                  <c:v>7.7</c:v>
                </c:pt>
                <c:pt idx="6">
                  <c:v>6.8</c:v>
                </c:pt>
                <c:pt idx="7">
                  <c:v>8.9</c:v>
                </c:pt>
                <c:pt idx="8">
                  <c:v>8.9</c:v>
                </c:pt>
                <c:pt idx="9">
                  <c:v>10.2</c:v>
                </c:pt>
                <c:pt idx="10">
                  <c:v>9.5</c:v>
                </c:pt>
                <c:pt idx="11">
                  <c:v>8.8</c:v>
                </c:pt>
                <c:pt idx="12">
                  <c:v>8.2</c:v>
                </c:pt>
                <c:pt idx="13">
                  <c:v>9.6</c:v>
                </c:pt>
                <c:pt idx="14">
                  <c:v>9.5</c:v>
                </c:pt>
                <c:pt idx="15">
                  <c:v>9.1</c:v>
                </c:pt>
                <c:pt idx="16">
                  <c:v>9.9</c:v>
                </c:pt>
                <c:pt idx="17">
                  <c:v>9</c:v>
                </c:pt>
                <c:pt idx="18">
                  <c:v>8.4</c:v>
                </c:pt>
                <c:pt idx="19">
                  <c:v>8.3</c:v>
                </c:pt>
                <c:pt idx="20">
                  <c:v>8.2</c:v>
                </c:pt>
                <c:pt idx="21">
                  <c:v>10.4</c:v>
                </c:pt>
                <c:pt idx="22">
                  <c:v>10.8</c:v>
                </c:pt>
                <c:pt idx="23">
                  <c:v>10.4</c:v>
                </c:pt>
                <c:pt idx="24">
                  <c:v>9.2</c:v>
                </c:pt>
                <c:pt idx="25">
                  <c:v>10.2</c:v>
                </c:pt>
                <c:pt idx="26">
                  <c:v>9.5</c:v>
                </c:pt>
                <c:pt idx="27">
                  <c:v>9.8</c:v>
                </c:pt>
                <c:pt idx="28">
                  <c:v>10.9</c:v>
                </c:pt>
                <c:pt idx="29">
                  <c:v>8</c:v>
                </c:pt>
                <c:pt idx="30">
                  <c:v>9.3</c:v>
                </c:pt>
                <c:pt idx="31">
                  <c:v>10.1</c:v>
                </c:pt>
                <c:pt idx="32">
                  <c:v>10.4</c:v>
                </c:pt>
                <c:pt idx="33">
                  <c:v>10.4</c:v>
                </c:pt>
                <c:pt idx="34">
                  <c:v>10.4</c:v>
                </c:pt>
                <c:pt idx="35">
                  <c:v>10.4</c:v>
                </c:pt>
                <c:pt idx="36">
                  <c:v>10</c:v>
                </c:pt>
                <c:pt idx="37">
                  <c:v>10.2</c:v>
                </c:pt>
                <c:pt idx="38">
                  <c:v>10</c:v>
                </c:pt>
                <c:pt idx="39">
                  <c:v>10.3</c:v>
                </c:pt>
                <c:pt idx="40">
                  <c:v>11.3</c:v>
                </c:pt>
                <c:pt idx="41">
                  <c:v>10.2</c:v>
                </c:pt>
                <c:pt idx="42">
                  <c:v>9.9</c:v>
                </c:pt>
                <c:pt idx="43">
                  <c:v>9.5</c:v>
                </c:pt>
                <c:pt idx="44">
                  <c:v>9.7</c:v>
                </c:pt>
                <c:pt idx="45">
                  <c:v>9.8</c:v>
                </c:pt>
                <c:pt idx="46">
                  <c:v>9.3</c:v>
                </c:pt>
                <c:pt idx="47">
                  <c:v>11.1</c:v>
                </c:pt>
                <c:pt idx="48">
                  <c:v>10</c:v>
                </c:pt>
              </c:numCache>
            </c:numRef>
          </c:val>
          <c:smooth val="0"/>
        </c:ser>
        <c:marker val="1"/>
        <c:axId val="41187775"/>
        <c:axId val="35145656"/>
      </c:lineChart>
      <c:catAx>
        <c:axId val="4118777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5145656"/>
        <c:crosses val="autoZero"/>
        <c:auto val="1"/>
        <c:lblOffset val="100"/>
        <c:tickLblSkip val="1"/>
        <c:noMultiLvlLbl val="0"/>
      </c:catAx>
      <c:valAx>
        <c:axId val="35145656"/>
        <c:scaling>
          <c:orientation val="minMax"/>
          <c:min val="5"/>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1187775"/>
        <c:crossesAt val="1"/>
        <c:crossBetween val="between"/>
        <c:dispUnits/>
        <c:majorUnit val="1"/>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Niederschlag</a:t>
            </a:r>
            <a:r>
              <a:rPr lang="en-US" cap="none" sz="1200" b="1" i="0" u="none" baseline="0">
                <a:solidFill>
                  <a:srgbClr val="000000"/>
                </a:solidFill>
                <a:latin typeface="Arial"/>
                <a:ea typeface="Arial"/>
                <a:cs typeface="Arial"/>
              </a:rPr>
              <a:t>  Monatssummenwerte St. Arnold                                                                                           Vergleich der Jahre 2014 und 2015 mit der Jahresreihe 1965 - 2015</a:t>
            </a:r>
          </a:p>
        </c:rich>
      </c:tx>
      <c:layout>
        <c:manualLayout>
          <c:xMode val="factor"/>
          <c:yMode val="factor"/>
          <c:x val="0.002"/>
          <c:y val="-0.00175"/>
        </c:manualLayout>
      </c:layout>
      <c:spPr>
        <a:noFill/>
        <a:ln>
          <a:noFill/>
        </a:ln>
      </c:spPr>
    </c:title>
    <c:plotArea>
      <c:layout>
        <c:manualLayout>
          <c:xMode val="edge"/>
          <c:yMode val="edge"/>
          <c:x val="0.01025"/>
          <c:y val="0.1055"/>
          <c:w val="0.98575"/>
          <c:h val="0.8775"/>
        </c:manualLayout>
      </c:layout>
      <c:barChart>
        <c:barDir val="col"/>
        <c:grouping val="clustered"/>
        <c:varyColors val="0"/>
        <c:ser>
          <c:idx val="0"/>
          <c:order val="0"/>
          <c:tx>
            <c:strRef>
              <c:f>'Tabelle Niederschlag'!$A$73</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'Tabelle Niederschlag'!$B$72:$M$72</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'Tabelle Niederschlag'!$B$73:$M$73</c:f>
              <c:numCache>
                <c:ptCount val="12"/>
                <c:pt idx="0">
                  <c:v>66.5</c:v>
                </c:pt>
                <c:pt idx="1">
                  <c:v>65.19999999999999</c:v>
                </c:pt>
                <c:pt idx="2">
                  <c:v>56.1</c:v>
                </c:pt>
                <c:pt idx="3">
                  <c:v>46.40000000000001</c:v>
                </c:pt>
                <c:pt idx="4">
                  <c:v>18.1</c:v>
                </c:pt>
                <c:pt idx="5">
                  <c:v>60.300000000000004</c:v>
                </c:pt>
                <c:pt idx="6">
                  <c:v>116</c:v>
                </c:pt>
                <c:pt idx="7">
                  <c:v>63.600000000000016</c:v>
                </c:pt>
                <c:pt idx="8">
                  <c:v>157.5</c:v>
                </c:pt>
                <c:pt idx="9">
                  <c:v>84.6</c:v>
                </c:pt>
                <c:pt idx="10">
                  <c:v>35.5</c:v>
                </c:pt>
                <c:pt idx="11">
                  <c:v>56.8</c:v>
                </c:pt>
              </c:numCache>
            </c:numRef>
          </c:val>
        </c:ser>
        <c:ser>
          <c:idx val="1"/>
          <c:order val="1"/>
          <c:tx>
            <c:strRef>
              <c:f>'Tabelle Niederschlag'!$A$74</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'Tabelle Niederschlag'!$B$72:$M$72</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'Tabelle Niederschlag'!$B$74:$M$74</c:f>
              <c:numCache>
                <c:ptCount val="12"/>
                <c:pt idx="0">
                  <c:v>47.900000000000006</c:v>
                </c:pt>
                <c:pt idx="1">
                  <c:v>85.5</c:v>
                </c:pt>
                <c:pt idx="2">
                  <c:v>88.5</c:v>
                </c:pt>
                <c:pt idx="3">
                  <c:v>38.1</c:v>
                </c:pt>
                <c:pt idx="4">
                  <c:v>75</c:v>
                </c:pt>
                <c:pt idx="5">
                  <c:v>36.599999999999994</c:v>
                </c:pt>
                <c:pt idx="6">
                  <c:v>36.00000000000001</c:v>
                </c:pt>
                <c:pt idx="7">
                  <c:v>38.3</c:v>
                </c:pt>
                <c:pt idx="8">
                  <c:v>109.69999999999999</c:v>
                </c:pt>
                <c:pt idx="9">
                  <c:v>157.4</c:v>
                </c:pt>
                <c:pt idx="10">
                  <c:v>69.40000000000002</c:v>
                </c:pt>
                <c:pt idx="11">
                  <c:v>55.7</c:v>
                </c:pt>
              </c:numCache>
            </c:numRef>
          </c:val>
        </c:ser>
        <c:axId val="47875449"/>
        <c:axId val="28225858"/>
      </c:barChart>
      <c:lineChart>
        <c:grouping val="standard"/>
        <c:varyColors val="0"/>
        <c:ser>
          <c:idx val="2"/>
          <c:order val="2"/>
          <c:tx>
            <c:strRef>
              <c:f>'Tabelle Niederschlag'!$A$75</c:f>
              <c:strCache>
                <c:ptCount val="1"/>
                <c:pt idx="0">
                  <c:v>Mittel 1965 - 2015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'Tabelle Niederschlag'!$B$72:$M$72</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'Tabelle Niederschlag'!$B$75:$M$75</c:f>
              <c:numCache>
                <c:ptCount val="12"/>
                <c:pt idx="0">
                  <c:v>69.70450980392157</c:v>
                </c:pt>
                <c:pt idx="1">
                  <c:v>79.37960784313725</c:v>
                </c:pt>
                <c:pt idx="2">
                  <c:v>72.89039215686275</c:v>
                </c:pt>
                <c:pt idx="3">
                  <c:v>52.44078431372549</c:v>
                </c:pt>
                <c:pt idx="4">
                  <c:v>60.79313725490195</c:v>
                </c:pt>
                <c:pt idx="5">
                  <c:v>46.264705882352956</c:v>
                </c:pt>
                <c:pt idx="6">
                  <c:v>63.227450980392156</c:v>
                </c:pt>
                <c:pt idx="7">
                  <c:v>69.05098039215686</c:v>
                </c:pt>
                <c:pt idx="8">
                  <c:v>76.0686274509804</c:v>
                </c:pt>
                <c:pt idx="9">
                  <c:v>74.58823529411765</c:v>
                </c:pt>
                <c:pt idx="10">
                  <c:v>66.74705882352943</c:v>
                </c:pt>
                <c:pt idx="11">
                  <c:v>62.233333333333334</c:v>
                </c:pt>
              </c:numCache>
            </c:numRef>
          </c:val>
          <c:smooth val="0"/>
        </c:ser>
        <c:axId val="47875449"/>
        <c:axId val="28225858"/>
      </c:lineChart>
      <c:catAx>
        <c:axId val="47875449"/>
        <c:scaling>
          <c:orientation val="minMax"/>
        </c:scaling>
        <c:axPos val="b"/>
        <c:delete val="0"/>
        <c:numFmt formatCode="General" sourceLinked="1"/>
        <c:majorTickMark val="out"/>
        <c:minorTickMark val="none"/>
        <c:tickLblPos val="nextTo"/>
        <c:spPr>
          <a:ln w="3175">
            <a:solidFill>
              <a:srgbClr val="000000"/>
            </a:solidFill>
          </a:ln>
        </c:spPr>
        <c:crossAx val="28225858"/>
        <c:crosses val="autoZero"/>
        <c:auto val="1"/>
        <c:lblOffset val="100"/>
        <c:tickLblSkip val="1"/>
        <c:noMultiLvlLbl val="0"/>
      </c:catAx>
      <c:valAx>
        <c:axId val="2822585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7875449"/>
        <c:crossesAt val="1"/>
        <c:crossBetween val="between"/>
        <c:dispUnits/>
      </c:valAx>
      <c:spPr>
        <a:solidFill>
          <a:srgbClr val="FFFFFF"/>
        </a:solidFill>
        <a:ln w="3175">
          <a:solidFill>
            <a:srgbClr val="000000"/>
          </a:solidFill>
        </a:ln>
      </c:spPr>
    </c:plotArea>
    <c:legend>
      <c:legendPos val="r"/>
      <c:layout>
        <c:manualLayout>
          <c:xMode val="edge"/>
          <c:yMode val="edge"/>
          <c:x val="0.3265"/>
          <c:y val="0.2445"/>
          <c:w val="0.16575"/>
          <c:h val="0.1052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3"/>
  </sheetViews>
  <pageMargins left="0.99" right="0.98" top="0.97" bottom="0.99" header="0.48" footer="0.5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Pr codeName="Diagramm19"/>
  <sheetViews>
    <sheetView workbookViewId="0" zoomScale="110"/>
  </sheetViews>
  <pageMargins left="0.32" right="0.22" top="0.45" bottom="0.2" header="0.38" footer="0.17"/>
  <pageSetup horizontalDpi="600" verticalDpi="600" orientation="landscape" paperSize="8"/>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zoomScale="70"/>
  </sheetViews>
  <pageMargins left="0.41" right="0.18" top="0.43" bottom="0.27" header="0.33" footer="0.19"/>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0"/>
  </sheetViews>
  <pageMargins left="0.58" right="0.59" top="0.59" bottom="0.59" header="0.41" footer="0.38"/>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85"/>
  </sheetViews>
  <pageMargins left="0.96" right="0.98" top="0.984251969" bottom="1" header="0.4921259845" footer="0.51"/>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Diagramm12"/>
  <sheetViews>
    <sheetView workbookViewId="0" zoomScale="85"/>
  </sheetViews>
  <pageMargins left="0.787401575" right="0.787401575" top="0.984251969" bottom="0.984251969" header="0.4921259845" footer="0.492125984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5"/>
  </sheetViews>
  <pageMargins left="0.787401575" right="0.787401575" top="0.984251969" bottom="0.984251969" header="0.4921259845" footer="0.492125984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Diagramm15"/>
  <sheetViews>
    <sheetView workbookViewId="0" zoomScale="70"/>
  </sheetViews>
  <pageMargins left="0.78" right="0.55" top="0.76" bottom="0.54" header="0.48" footer="0.16"/>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Diagramm16"/>
  <sheetViews>
    <sheetView workbookViewId="0" zoomScale="85"/>
  </sheetViews>
  <pageMargins left="0.787401575" right="0.787401575" top="0.984251969" bottom="0.984251969" header="0.4921259845" footer="0.4921259845"/>
  <pageSetup horizontalDpi="600" verticalDpi="600" orientation="landscape" paperSize="8"/>
  <drawing r:id="rId1"/>
</chartsheet>
</file>

<file path=xl/chartsheets/sheet9.xml><?xml version="1.0" encoding="utf-8"?>
<chartsheet xmlns="http://schemas.openxmlformats.org/spreadsheetml/2006/main" xmlns:r="http://schemas.openxmlformats.org/officeDocument/2006/relationships">
  <sheetPr codeName="Diagramm18"/>
  <sheetViews>
    <sheetView workbookViewId="0" zoomScale="85"/>
  </sheetViews>
  <pageMargins left="0.787401575" right="0.787401575" top="0.984251969" bottom="0.984251969" header="0.4921259845" footer="0.4921259845"/>
  <pageSetup horizontalDpi="300" verticalDpi="3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0.06725</cdr:y>
    </cdr:from>
    <cdr:to>
      <cdr:x>0.09475</cdr:x>
      <cdr:y>0.10275</cdr:y>
    </cdr:to>
    <cdr:sp>
      <cdr:nvSpPr>
        <cdr:cNvPr id="1" name="Text Box 1"/>
        <cdr:cNvSpPr txBox="1">
          <a:spLocks noChangeArrowheads="1"/>
        </cdr:cNvSpPr>
      </cdr:nvSpPr>
      <cdr:spPr>
        <a:xfrm>
          <a:off x="0" y="381000"/>
          <a:ext cx="838200" cy="200025"/>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 mm ]</a:t>
          </a:r>
        </a:p>
      </cdr:txBody>
    </cdr:sp>
  </cdr:relSizeAnchor>
  <cdr:relSizeAnchor xmlns:cdr="http://schemas.openxmlformats.org/drawingml/2006/chartDrawing">
    <cdr:from>
      <cdr:x>0.8575</cdr:x>
      <cdr:y>0.161</cdr:y>
    </cdr:from>
    <cdr:to>
      <cdr:x>0.9415</cdr:x>
      <cdr:y>0.18675</cdr:y>
    </cdr:to>
    <cdr:sp>
      <cdr:nvSpPr>
        <cdr:cNvPr id="2" name="Text Box 2"/>
        <cdr:cNvSpPr txBox="1">
          <a:spLocks noChangeArrowheads="1"/>
        </cdr:cNvSpPr>
      </cdr:nvSpPr>
      <cdr:spPr>
        <a:xfrm flipV="1">
          <a:off x="7591425" y="914400"/>
          <a:ext cx="742950" cy="142875"/>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840mm</a:t>
          </a:r>
        </a:p>
      </cdr:txBody>
    </cdr:sp>
  </cdr:relSizeAnchor>
  <cdr:relSizeAnchor xmlns:cdr="http://schemas.openxmlformats.org/drawingml/2006/chartDrawing">
    <cdr:from>
      <cdr:x>0.85825</cdr:x>
      <cdr:y>0.645</cdr:y>
    </cdr:from>
    <cdr:to>
      <cdr:x>0.9415</cdr:x>
      <cdr:y>0.678</cdr:y>
    </cdr:to>
    <cdr:sp>
      <cdr:nvSpPr>
        <cdr:cNvPr id="3" name="Text Box 3"/>
        <cdr:cNvSpPr txBox="1">
          <a:spLocks noChangeArrowheads="1"/>
        </cdr:cNvSpPr>
      </cdr:nvSpPr>
      <cdr:spPr>
        <a:xfrm>
          <a:off x="7600950" y="3686175"/>
          <a:ext cx="733425" cy="190500"/>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328 mm</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0.063</cdr:y>
    </cdr:from>
    <cdr:to>
      <cdr:x>0.04175</cdr:x>
      <cdr:y>0.0955</cdr:y>
    </cdr:to>
    <cdr:sp>
      <cdr:nvSpPr>
        <cdr:cNvPr id="1" name="Text Box 1"/>
        <cdr:cNvSpPr txBox="1">
          <a:spLocks noChangeArrowheads="1"/>
        </cdr:cNvSpPr>
      </cdr:nvSpPr>
      <cdr:spPr>
        <a:xfrm>
          <a:off x="95250" y="352425"/>
          <a:ext cx="285750" cy="1905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h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0.049</cdr:y>
    </cdr:from>
    <cdr:to>
      <cdr:x>0.06375</cdr:x>
      <cdr:y>0.0805</cdr:y>
    </cdr:to>
    <cdr:sp>
      <cdr:nvSpPr>
        <cdr:cNvPr id="1" name="Text Box 1"/>
        <cdr:cNvSpPr txBox="1">
          <a:spLocks noChangeArrowheads="1"/>
        </cdr:cNvSpPr>
      </cdr:nvSpPr>
      <cdr:spPr>
        <a:xfrm>
          <a:off x="38100" y="304800"/>
          <a:ext cx="552450" cy="2000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C</a:t>
          </a:r>
          <a:r>
            <a:rPr lang="en-US" cap="none" sz="1025" b="0" i="0" u="none" baseline="0">
              <a:solidFill>
                <a:srgbClr val="000000"/>
              </a:solidFill>
              <a:latin typeface="Arial"/>
              <a:ea typeface="Arial"/>
              <a:cs typeface="Arial"/>
            </a:rPr>
            <a:t>°</a:t>
          </a: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0.51625</cdr:x>
      <cdr:y>0.3955</cdr:y>
    </cdr:from>
    <cdr:to>
      <cdr:x>0.5245</cdr:x>
      <cdr:y>0.42375</cdr:y>
    </cdr:to>
    <cdr:sp>
      <cdr:nvSpPr>
        <cdr:cNvPr id="2" name="Text Box 2"/>
        <cdr:cNvSpPr txBox="1">
          <a:spLocks noChangeArrowheads="1"/>
        </cdr:cNvSpPr>
      </cdr:nvSpPr>
      <cdr:spPr>
        <a:xfrm>
          <a:off x="4867275" y="2495550"/>
          <a:ext cx="76200" cy="1809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0.50975</cdr:x>
      <cdr:y>0.47425</cdr:y>
    </cdr:from>
    <cdr:to>
      <cdr:x>0.51625</cdr:x>
      <cdr:y>0.504</cdr:y>
    </cdr:to>
    <cdr:sp>
      <cdr:nvSpPr>
        <cdr:cNvPr id="3" name="Text Box 3"/>
        <cdr:cNvSpPr txBox="1">
          <a:spLocks noChangeArrowheads="1"/>
        </cdr:cNvSpPr>
      </cdr:nvSpPr>
      <cdr:spPr>
        <a:xfrm>
          <a:off x="4800600" y="2990850"/>
          <a:ext cx="57150" cy="19050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29750" cy="6324600"/>
    <xdr:graphicFrame>
      <xdr:nvGraphicFramePr>
        <xdr:cNvPr id="1" name="Shape 1025"/>
        <xdr:cNvGraphicFramePr/>
      </xdr:nvGraphicFramePr>
      <xdr:xfrm>
        <a:off x="0" y="0"/>
        <a:ext cx="9429750" cy="63246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0.0795</cdr:y>
    </cdr:from>
    <cdr:to>
      <cdr:x>0.03975</cdr:x>
      <cdr:y>0.11875</cdr:y>
    </cdr:to>
    <cdr:sp>
      <cdr:nvSpPr>
        <cdr:cNvPr id="1" name="Text Box 1"/>
        <cdr:cNvSpPr txBox="1">
          <a:spLocks noChangeArrowheads="1"/>
        </cdr:cNvSpPr>
      </cdr:nvSpPr>
      <cdr:spPr>
        <a:xfrm>
          <a:off x="19050" y="704850"/>
          <a:ext cx="514350" cy="3524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C</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0.09575</cdr:x>
      <cdr:y>0.3965</cdr:y>
    </cdr:from>
    <cdr:to>
      <cdr:x>0.20225</cdr:x>
      <cdr:y>0.42875</cdr:y>
    </cdr:to>
    <cdr:sp>
      <cdr:nvSpPr>
        <cdr:cNvPr id="2" name="Text Box 2"/>
        <cdr:cNvSpPr txBox="1">
          <a:spLocks noChangeArrowheads="1"/>
        </cdr:cNvSpPr>
      </cdr:nvSpPr>
      <cdr:spPr>
        <a:xfrm>
          <a:off x="1304925" y="3514725"/>
          <a:ext cx="1457325" cy="2857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Mittelwert 9,5 C</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639800" cy="8867775"/>
    <xdr:graphicFrame>
      <xdr:nvGraphicFramePr>
        <xdr:cNvPr id="1" name="Shape 1025"/>
        <xdr:cNvGraphicFramePr/>
      </xdr:nvGraphicFramePr>
      <xdr:xfrm>
        <a:off x="0" y="0"/>
        <a:ext cx="13639800" cy="88677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0.05825</cdr:y>
    </cdr:from>
    <cdr:to>
      <cdr:x>0.04525</cdr:x>
      <cdr:y>0.09025</cdr:y>
    </cdr:to>
    <cdr:sp>
      <cdr:nvSpPr>
        <cdr:cNvPr id="1" name="Text Box 1"/>
        <cdr:cNvSpPr txBox="1">
          <a:spLocks noChangeArrowheads="1"/>
        </cdr:cNvSpPr>
      </cdr:nvSpPr>
      <cdr:spPr>
        <a:xfrm>
          <a:off x="9525" y="333375"/>
          <a:ext cx="40957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mm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0.128</cdr:y>
    </cdr:from>
    <cdr:to>
      <cdr:x>0.04825</cdr:x>
      <cdr:y>0.18275</cdr:y>
    </cdr:to>
    <cdr:sp>
      <cdr:nvSpPr>
        <cdr:cNvPr id="1" name="Text Box 1"/>
        <cdr:cNvSpPr txBox="1">
          <a:spLocks noChangeArrowheads="1"/>
        </cdr:cNvSpPr>
      </cdr:nvSpPr>
      <cdr:spPr>
        <a:xfrm>
          <a:off x="66675" y="1285875"/>
          <a:ext cx="628650" cy="552450"/>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mm ]</a:t>
          </a:r>
        </a:p>
      </cdr:txBody>
    </cdr:sp>
  </cdr:relSizeAnchor>
  <cdr:relSizeAnchor xmlns:cdr="http://schemas.openxmlformats.org/drawingml/2006/chartDrawing">
    <cdr:from>
      <cdr:x>0.148</cdr:x>
      <cdr:y>0.59625</cdr:y>
    </cdr:from>
    <cdr:to>
      <cdr:x>0.375</cdr:x>
      <cdr:y>0.62825</cdr:y>
    </cdr:to>
    <cdr:sp>
      <cdr:nvSpPr>
        <cdr:cNvPr id="2" name="Text Box 2"/>
        <cdr:cNvSpPr txBox="1">
          <a:spLocks noChangeArrowheads="1"/>
        </cdr:cNvSpPr>
      </cdr:nvSpPr>
      <cdr:spPr>
        <a:xfrm>
          <a:off x="2152650" y="5991225"/>
          <a:ext cx="3305175" cy="323850"/>
        </a:xfrm>
        <a:prstGeom prst="rect">
          <a:avLst/>
        </a:prstGeom>
        <a:noFill/>
        <a:ln w="1" cmpd="sng">
          <a:noFill/>
        </a:ln>
      </cdr:spPr>
      <cdr:txBody>
        <a:bodyPr vertOverflow="clip" wrap="square" lIns="27432" tIns="22860" rIns="27432" bIns="22860" anchor="ctr"/>
        <a:p>
          <a:pPr algn="ctr">
            <a:defRPr/>
          </a:pPr>
          <a:r>
            <a:rPr lang="en-US" cap="none" sz="875" b="0" i="0" u="none" baseline="0">
              <a:solidFill>
                <a:srgbClr val="000000"/>
              </a:solidFill>
              <a:latin typeface="Arial"/>
              <a:ea typeface="Arial"/>
              <a:cs typeface="Arial"/>
            </a:rPr>
            <a:t>Mittel der Jahressummen 793 mm</a:t>
          </a:r>
          <a:r>
            <a:rPr lang="en-US" cap="none" sz="11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58250" cy="5715000"/>
    <xdr:graphicFrame>
      <xdr:nvGraphicFramePr>
        <xdr:cNvPr id="1" name="Shape 1025"/>
        <xdr:cNvGraphicFramePr/>
      </xdr:nvGraphicFramePr>
      <xdr:xfrm>
        <a:off x="0" y="0"/>
        <a:ext cx="8858250"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4573250" cy="10058400"/>
    <xdr:graphicFrame>
      <xdr:nvGraphicFramePr>
        <xdr:cNvPr id="1" name="Shape 1025"/>
        <xdr:cNvGraphicFramePr/>
      </xdr:nvGraphicFramePr>
      <xdr:xfrm>
        <a:off x="0" y="0"/>
        <a:ext cx="14573250" cy="10058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0.87525</cdr:x>
      <cdr:y>0.15775</cdr:y>
    </cdr:from>
    <cdr:to>
      <cdr:x>0.93475</cdr:x>
      <cdr:y>0.19725</cdr:y>
    </cdr:to>
    <cdr:sp>
      <cdr:nvSpPr>
        <cdr:cNvPr id="1" name="Text Box 1"/>
        <cdr:cNvSpPr txBox="1">
          <a:spLocks noChangeArrowheads="1"/>
        </cdr:cNvSpPr>
      </cdr:nvSpPr>
      <cdr:spPr>
        <a:xfrm>
          <a:off x="8839200" y="1076325"/>
          <a:ext cx="600075" cy="266700"/>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  840mm</a:t>
          </a:r>
        </a:p>
      </cdr:txBody>
    </cdr:sp>
  </cdr:relSizeAnchor>
  <cdr:relSizeAnchor xmlns:cdr="http://schemas.openxmlformats.org/drawingml/2006/chartDrawing">
    <cdr:from>
      <cdr:x>0.87525</cdr:x>
      <cdr:y>0.8245</cdr:y>
    </cdr:from>
    <cdr:to>
      <cdr:x>0.93475</cdr:x>
      <cdr:y>0.85125</cdr:y>
    </cdr:to>
    <cdr:sp>
      <cdr:nvSpPr>
        <cdr:cNvPr id="2" name="Text Box 2"/>
        <cdr:cNvSpPr txBox="1">
          <a:spLocks noChangeArrowheads="1"/>
        </cdr:cNvSpPr>
      </cdr:nvSpPr>
      <cdr:spPr>
        <a:xfrm>
          <a:off x="8839200" y="5657850"/>
          <a:ext cx="600075" cy="180975"/>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127mm</a:t>
          </a:r>
        </a:p>
      </cdr:txBody>
    </cdr:sp>
  </cdr:relSizeAnchor>
  <cdr:relSizeAnchor xmlns:cdr="http://schemas.openxmlformats.org/drawingml/2006/chartDrawing">
    <cdr:from>
      <cdr:x>0.87075</cdr:x>
      <cdr:y>0.61825</cdr:y>
    </cdr:from>
    <cdr:to>
      <cdr:x>0.94225</cdr:x>
      <cdr:y>0.6475</cdr:y>
    </cdr:to>
    <cdr:sp>
      <cdr:nvSpPr>
        <cdr:cNvPr id="3" name="Text Box 4"/>
        <cdr:cNvSpPr txBox="1">
          <a:spLocks noChangeArrowheads="1"/>
        </cdr:cNvSpPr>
      </cdr:nvSpPr>
      <cdr:spPr>
        <a:xfrm>
          <a:off x="8791575" y="4238625"/>
          <a:ext cx="723900" cy="200025"/>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328 mm</a:t>
          </a:r>
        </a:p>
      </cdr:txBody>
    </cdr:sp>
  </cdr:relSizeAnchor>
  <cdr:relSizeAnchor xmlns:cdr="http://schemas.openxmlformats.org/drawingml/2006/chartDrawing">
    <cdr:from>
      <cdr:x>0.878</cdr:x>
      <cdr:y>0.70625</cdr:y>
    </cdr:from>
    <cdr:to>
      <cdr:x>0.9365</cdr:x>
      <cdr:y>0.73325</cdr:y>
    </cdr:to>
    <cdr:sp>
      <cdr:nvSpPr>
        <cdr:cNvPr id="4" name="Text Box 5"/>
        <cdr:cNvSpPr txBox="1">
          <a:spLocks noChangeArrowheads="1"/>
        </cdr:cNvSpPr>
      </cdr:nvSpPr>
      <cdr:spPr>
        <a:xfrm>
          <a:off x="8867775" y="4848225"/>
          <a:ext cx="590550" cy="180975"/>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277 mm</a:t>
          </a:r>
        </a:p>
      </cdr:txBody>
    </cdr:sp>
  </cdr:relSizeAnchor>
  <cdr:relSizeAnchor xmlns:cdr="http://schemas.openxmlformats.org/drawingml/2006/chartDrawing">
    <cdr:from>
      <cdr:x>0</cdr:x>
      <cdr:y>0.093</cdr:y>
    </cdr:from>
    <cdr:to>
      <cdr:x>0.04675</cdr:x>
      <cdr:y>0.12325</cdr:y>
    </cdr:to>
    <cdr:sp>
      <cdr:nvSpPr>
        <cdr:cNvPr id="5" name="Text Box 6"/>
        <cdr:cNvSpPr txBox="1">
          <a:spLocks noChangeArrowheads="1"/>
        </cdr:cNvSpPr>
      </cdr:nvSpPr>
      <cdr:spPr>
        <a:xfrm>
          <a:off x="0" y="638175"/>
          <a:ext cx="476250" cy="209550"/>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 mm)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106025" cy="6867525"/>
    <xdr:graphicFrame>
      <xdr:nvGraphicFramePr>
        <xdr:cNvPr id="1" name="Shape 1025"/>
        <xdr:cNvGraphicFramePr/>
      </xdr:nvGraphicFramePr>
      <xdr:xfrm>
        <a:off x="0" y="0"/>
        <a:ext cx="10106025" cy="6867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0.07125</cdr:y>
    </cdr:from>
    <cdr:to>
      <cdr:x>0.0545</cdr:x>
      <cdr:y>0.105</cdr:y>
    </cdr:to>
    <cdr:sp>
      <cdr:nvSpPr>
        <cdr:cNvPr id="1" name="Text Box 1"/>
        <cdr:cNvSpPr txBox="1">
          <a:spLocks noChangeArrowheads="1"/>
        </cdr:cNvSpPr>
      </cdr:nvSpPr>
      <cdr:spPr>
        <a:xfrm>
          <a:off x="123825" y="457200"/>
          <a:ext cx="400050" cy="219075"/>
        </a:xfrm>
        <a:prstGeom prst="rect">
          <a:avLst/>
        </a:prstGeom>
        <a:noFill/>
        <a:ln w="1" cmpd="sng">
          <a:noFill/>
        </a:ln>
      </cdr:spPr>
      <cdr:txBody>
        <a:bodyPr vertOverflow="clip" wrap="square" lIns="27432" tIns="22860" rIns="27432" bIns="22860" anchor="ctr"/>
        <a:p>
          <a:pPr algn="ctr">
            <a:defRPr/>
          </a:pPr>
          <a:r>
            <a:rPr lang="en-US" cap="none" sz="1050" b="0" i="0" u="none" baseline="0">
              <a:solidFill>
                <a:srgbClr val="000000"/>
              </a:solidFill>
              <a:latin typeface="Arial"/>
              <a:ea typeface="Arial"/>
              <a:cs typeface="Arial"/>
            </a:rPr>
            <a:t>[ %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6419850"/>
    <xdr:graphicFrame>
      <xdr:nvGraphicFramePr>
        <xdr:cNvPr id="1" name="Shape 1025"/>
        <xdr:cNvGraphicFramePr/>
      </xdr:nvGraphicFramePr>
      <xdr:xfrm>
        <a:off x="0" y="0"/>
        <a:ext cx="9572625" cy="64198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0.10625</cdr:y>
    </cdr:from>
    <cdr:to>
      <cdr:x>0.0445</cdr:x>
      <cdr:y>0.13975</cdr:y>
    </cdr:to>
    <cdr:sp>
      <cdr:nvSpPr>
        <cdr:cNvPr id="1" name="Text Box 1"/>
        <cdr:cNvSpPr txBox="1">
          <a:spLocks noChangeArrowheads="1"/>
        </cdr:cNvSpPr>
      </cdr:nvSpPr>
      <cdr:spPr>
        <a:xfrm>
          <a:off x="57150" y="600075"/>
          <a:ext cx="333375" cy="190500"/>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 %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5705475"/>
    <xdr:graphicFrame>
      <xdr:nvGraphicFramePr>
        <xdr:cNvPr id="1" name="Shape 1025"/>
        <xdr:cNvGraphicFramePr/>
      </xdr:nvGraphicFramePr>
      <xdr:xfrm>
        <a:off x="0" y="0"/>
        <a:ext cx="8886825" cy="5705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0.0515</cdr:y>
    </cdr:from>
    <cdr:to>
      <cdr:x>0.04225</cdr:x>
      <cdr:y>0.084</cdr:y>
    </cdr:to>
    <cdr:sp>
      <cdr:nvSpPr>
        <cdr:cNvPr id="1" name="Text Box 1"/>
        <cdr:cNvSpPr txBox="1">
          <a:spLocks noChangeArrowheads="1"/>
        </cdr:cNvSpPr>
      </cdr:nvSpPr>
      <cdr:spPr>
        <a:xfrm>
          <a:off x="95250" y="285750"/>
          <a:ext cx="285750" cy="1905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h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zoomScale="75" zoomScaleNormal="75" zoomScalePageLayoutView="0" workbookViewId="0" topLeftCell="A10">
      <selection activeCell="F49" sqref="F49"/>
    </sheetView>
  </sheetViews>
  <sheetFormatPr defaultColWidth="11.421875" defaultRowHeight="12.75"/>
  <cols>
    <col min="1" max="8" width="7.8515625" style="192" customWidth="1"/>
    <col min="9" max="9" width="7.8515625" style="193" customWidth="1"/>
    <col min="10" max="13" width="7.8515625" style="192" customWidth="1"/>
    <col min="14" max="16384" width="11.421875" style="172" customWidth="1"/>
  </cols>
  <sheetData>
    <row r="1" spans="1:13" ht="23.25">
      <c r="A1" s="170" t="s">
        <v>0</v>
      </c>
      <c r="B1" s="171"/>
      <c r="C1" s="171"/>
      <c r="D1" s="171"/>
      <c r="E1" s="171"/>
      <c r="F1" s="171"/>
      <c r="G1" s="171"/>
      <c r="H1" s="171"/>
      <c r="I1" s="171"/>
      <c r="J1" s="171"/>
      <c r="K1" s="171"/>
      <c r="L1" s="171"/>
      <c r="M1" s="171"/>
    </row>
    <row r="2" spans="1:13" ht="23.25" customHeight="1">
      <c r="A2" s="389" t="s">
        <v>86</v>
      </c>
      <c r="B2" s="389"/>
      <c r="C2" s="389"/>
      <c r="D2" s="389"/>
      <c r="E2" s="389"/>
      <c r="F2" s="389"/>
      <c r="G2" s="389"/>
      <c r="H2" s="389"/>
      <c r="I2" s="389"/>
      <c r="J2" s="389"/>
      <c r="K2" s="389"/>
      <c r="L2" s="389"/>
      <c r="M2" s="389"/>
    </row>
    <row r="3" spans="1:13" ht="23.25">
      <c r="A3" s="173" t="s">
        <v>53</v>
      </c>
      <c r="B3" s="171"/>
      <c r="C3" s="171"/>
      <c r="D3" s="171"/>
      <c r="E3" s="171"/>
      <c r="F3" s="174"/>
      <c r="G3" s="175"/>
      <c r="H3" s="175"/>
      <c r="I3" s="175"/>
      <c r="J3" s="171"/>
      <c r="K3" s="171"/>
      <c r="L3" s="171"/>
      <c r="M3" s="171"/>
    </row>
    <row r="4" spans="1:13" ht="15.75">
      <c r="A4" s="390" t="s">
        <v>54</v>
      </c>
      <c r="B4" s="390"/>
      <c r="C4" s="390"/>
      <c r="D4" s="390"/>
      <c r="E4" s="390"/>
      <c r="F4" s="390"/>
      <c r="G4" s="390"/>
      <c r="H4" s="390"/>
      <c r="I4" s="390"/>
      <c r="J4" s="390"/>
      <c r="K4" s="390"/>
      <c r="L4" s="390"/>
      <c r="M4" s="390"/>
    </row>
    <row r="6" spans="1:13" ht="23.25">
      <c r="A6" s="176" t="s">
        <v>87</v>
      </c>
      <c r="B6" s="171"/>
      <c r="C6" s="171"/>
      <c r="D6" s="171"/>
      <c r="E6" s="174"/>
      <c r="F6" s="177"/>
      <c r="G6" s="174"/>
      <c r="H6" s="178"/>
      <c r="I6" s="171"/>
      <c r="J6" s="171"/>
      <c r="K6" s="171"/>
      <c r="L6" s="171"/>
      <c r="M6" s="171"/>
    </row>
    <row r="7" spans="1:13" ht="23.25">
      <c r="A7" s="179"/>
      <c r="B7" s="171"/>
      <c r="C7" s="171"/>
      <c r="D7" s="171"/>
      <c r="E7" s="174"/>
      <c r="F7" s="177"/>
      <c r="G7" s="174"/>
      <c r="H7" s="178"/>
      <c r="I7" s="171"/>
      <c r="J7" s="171"/>
      <c r="K7" s="171"/>
      <c r="L7" s="171"/>
      <c r="M7" s="171"/>
    </row>
    <row r="8" spans="1:13" ht="15.75">
      <c r="A8" s="180" t="s">
        <v>55</v>
      </c>
      <c r="B8" s="181"/>
      <c r="C8" s="181"/>
      <c r="D8" s="181"/>
      <c r="E8" s="182"/>
      <c r="F8" s="183"/>
      <c r="G8" s="182"/>
      <c r="H8" s="184"/>
      <c r="I8" s="181"/>
      <c r="J8" s="181"/>
      <c r="K8" s="181"/>
      <c r="L8" s="181"/>
      <c r="M8" s="181"/>
    </row>
    <row r="9" spans="1:13" ht="15.75">
      <c r="A9" s="180" t="s">
        <v>56</v>
      </c>
      <c r="B9" s="181"/>
      <c r="C9" s="181"/>
      <c r="D9" s="181"/>
      <c r="E9" s="182"/>
      <c r="F9" s="183"/>
      <c r="G9" s="182"/>
      <c r="H9" s="184"/>
      <c r="I9" s="181"/>
      <c r="J9" s="181"/>
      <c r="K9" s="181"/>
      <c r="L9" s="181"/>
      <c r="M9" s="181"/>
    </row>
    <row r="11" spans="1:13" ht="16.5" customHeight="1">
      <c r="A11" s="185"/>
      <c r="B11" s="186" t="s">
        <v>4</v>
      </c>
      <c r="C11" s="186" t="s">
        <v>22</v>
      </c>
      <c r="D11" s="186" t="s">
        <v>6</v>
      </c>
      <c r="E11" s="186" t="s">
        <v>7</v>
      </c>
      <c r="F11" s="186" t="s">
        <v>8</v>
      </c>
      <c r="G11" s="186" t="s">
        <v>9</v>
      </c>
      <c r="H11" s="186" t="s">
        <v>10</v>
      </c>
      <c r="I11" s="186" t="s">
        <v>57</v>
      </c>
      <c r="J11" s="186" t="s">
        <v>12</v>
      </c>
      <c r="K11" s="186" t="s">
        <v>58</v>
      </c>
      <c r="L11" s="186" t="s">
        <v>14</v>
      </c>
      <c r="M11" s="186" t="s">
        <v>15</v>
      </c>
    </row>
    <row r="12" spans="1:13" ht="16.5" customHeight="1">
      <c r="A12" s="186">
        <v>1</v>
      </c>
      <c r="B12" s="187">
        <v>0</v>
      </c>
      <c r="C12" s="187">
        <v>0</v>
      </c>
      <c r="D12" s="187">
        <v>4.3</v>
      </c>
      <c r="E12" s="187">
        <v>0.5</v>
      </c>
      <c r="F12" s="187">
        <v>4.6</v>
      </c>
      <c r="G12" s="187">
        <v>14.5</v>
      </c>
      <c r="H12" s="187">
        <v>0</v>
      </c>
      <c r="I12" s="187">
        <v>0</v>
      </c>
      <c r="J12" s="187">
        <v>0</v>
      </c>
      <c r="K12" s="187">
        <v>0</v>
      </c>
      <c r="L12" s="187">
        <v>5.5</v>
      </c>
      <c r="M12" s="187">
        <v>0</v>
      </c>
    </row>
    <row r="13" spans="1:13" ht="16.5" customHeight="1">
      <c r="A13" s="186">
        <v>2</v>
      </c>
      <c r="B13" s="187">
        <v>4.5</v>
      </c>
      <c r="C13" s="187">
        <v>0</v>
      </c>
      <c r="D13" s="187">
        <v>0.9</v>
      </c>
      <c r="E13" s="187">
        <v>1.5</v>
      </c>
      <c r="F13" s="187">
        <v>4.7</v>
      </c>
      <c r="G13" s="187">
        <v>3.4</v>
      </c>
      <c r="H13" s="187">
        <v>0</v>
      </c>
      <c r="I13" s="187">
        <v>0.6</v>
      </c>
      <c r="J13" s="187">
        <v>11.5</v>
      </c>
      <c r="K13" s="187">
        <v>0</v>
      </c>
      <c r="L13" s="187">
        <v>0</v>
      </c>
      <c r="M13" s="187">
        <v>0</v>
      </c>
    </row>
    <row r="14" spans="1:13" ht="16.5" customHeight="1">
      <c r="A14" s="186">
        <v>3</v>
      </c>
      <c r="B14" s="187">
        <v>5.7</v>
      </c>
      <c r="C14" s="187">
        <v>0</v>
      </c>
      <c r="D14" s="187">
        <v>0.7</v>
      </c>
      <c r="E14" s="187">
        <v>2.4</v>
      </c>
      <c r="F14" s="187">
        <v>5.8</v>
      </c>
      <c r="G14" s="187">
        <v>0</v>
      </c>
      <c r="H14" s="187">
        <v>4.6</v>
      </c>
      <c r="I14" s="187">
        <v>0</v>
      </c>
      <c r="J14" s="187">
        <v>0</v>
      </c>
      <c r="K14" s="187">
        <v>0.3</v>
      </c>
      <c r="L14" s="187">
        <v>2.1</v>
      </c>
      <c r="M14" s="187">
        <v>0</v>
      </c>
    </row>
    <row r="15" spans="1:13" ht="16.5" customHeight="1">
      <c r="A15" s="186">
        <v>4</v>
      </c>
      <c r="B15" s="187">
        <v>0.9</v>
      </c>
      <c r="C15" s="187">
        <v>0</v>
      </c>
      <c r="D15" s="187">
        <v>0</v>
      </c>
      <c r="E15" s="187">
        <v>0.1</v>
      </c>
      <c r="F15" s="187">
        <v>1.7</v>
      </c>
      <c r="G15" s="187">
        <v>0</v>
      </c>
      <c r="H15" s="187">
        <v>7.7</v>
      </c>
      <c r="I15" s="187">
        <v>0</v>
      </c>
      <c r="J15" s="187">
        <v>0.1</v>
      </c>
      <c r="K15" s="187">
        <v>6.7</v>
      </c>
      <c r="L15" s="187">
        <v>5</v>
      </c>
      <c r="M15" s="187">
        <v>0</v>
      </c>
    </row>
    <row r="16" spans="1:13" ht="16.5" customHeight="1">
      <c r="A16" s="186">
        <v>5</v>
      </c>
      <c r="B16" s="187">
        <v>0</v>
      </c>
      <c r="C16" s="187">
        <v>0</v>
      </c>
      <c r="D16" s="187">
        <v>0</v>
      </c>
      <c r="E16" s="187">
        <v>0.1</v>
      </c>
      <c r="F16" s="187">
        <v>0</v>
      </c>
      <c r="G16" s="187">
        <v>0</v>
      </c>
      <c r="H16" s="187">
        <v>5.9</v>
      </c>
      <c r="I16" s="187">
        <v>1.5</v>
      </c>
      <c r="J16" s="187">
        <v>2</v>
      </c>
      <c r="K16" s="187">
        <v>0</v>
      </c>
      <c r="L16" s="187">
        <v>1.9</v>
      </c>
      <c r="M16" s="187">
        <v>4.6</v>
      </c>
    </row>
    <row r="17" spans="1:13" ht="16.5" customHeight="1">
      <c r="A17" s="186">
        <v>6</v>
      </c>
      <c r="B17" s="187">
        <v>0.9</v>
      </c>
      <c r="C17" s="187">
        <v>0</v>
      </c>
      <c r="D17" s="187">
        <v>1</v>
      </c>
      <c r="E17" s="187">
        <v>0</v>
      </c>
      <c r="F17" s="187">
        <v>0</v>
      </c>
      <c r="G17" s="187">
        <v>1</v>
      </c>
      <c r="H17" s="187">
        <v>1.6</v>
      </c>
      <c r="I17" s="187">
        <v>0</v>
      </c>
      <c r="J17" s="187">
        <v>0</v>
      </c>
      <c r="K17" s="187">
        <v>11.3</v>
      </c>
      <c r="L17" s="187">
        <v>5.1</v>
      </c>
      <c r="M17" s="187">
        <v>6.7</v>
      </c>
    </row>
    <row r="18" spans="1:13" ht="16.5" customHeight="1">
      <c r="A18" s="186">
        <v>7</v>
      </c>
      <c r="B18" s="187">
        <v>0.3</v>
      </c>
      <c r="C18" s="187">
        <v>3.6</v>
      </c>
      <c r="D18" s="187">
        <v>0.7</v>
      </c>
      <c r="E18" s="187">
        <v>0.8</v>
      </c>
      <c r="F18" s="187">
        <v>0</v>
      </c>
      <c r="G18" s="187">
        <v>0</v>
      </c>
      <c r="H18" s="187">
        <v>0.3</v>
      </c>
      <c r="I18" s="187">
        <v>0</v>
      </c>
      <c r="J18" s="187">
        <v>0.5</v>
      </c>
      <c r="K18" s="187">
        <v>3.7</v>
      </c>
      <c r="L18" s="187">
        <v>2.3</v>
      </c>
      <c r="M18" s="187">
        <v>0.6</v>
      </c>
    </row>
    <row r="19" spans="1:13" ht="16.5" customHeight="1">
      <c r="A19" s="186">
        <v>8</v>
      </c>
      <c r="B19" s="187">
        <v>0</v>
      </c>
      <c r="C19" s="187">
        <v>0.1</v>
      </c>
      <c r="D19" s="187">
        <v>14.4</v>
      </c>
      <c r="E19" s="187">
        <v>0.6</v>
      </c>
      <c r="F19" s="187">
        <v>0.1</v>
      </c>
      <c r="G19" s="187">
        <v>0</v>
      </c>
      <c r="H19" s="187">
        <v>0.5</v>
      </c>
      <c r="I19" s="187">
        <v>0</v>
      </c>
      <c r="J19" s="187">
        <v>20.8</v>
      </c>
      <c r="K19" s="187">
        <v>0</v>
      </c>
      <c r="L19" s="187">
        <v>0.7</v>
      </c>
      <c r="M19" s="187">
        <v>1.7</v>
      </c>
    </row>
    <row r="20" spans="1:13" ht="16.5" customHeight="1">
      <c r="A20" s="186">
        <v>9</v>
      </c>
      <c r="B20" s="187">
        <v>1.8</v>
      </c>
      <c r="C20" s="187">
        <v>1.1</v>
      </c>
      <c r="D20" s="187">
        <v>4.2</v>
      </c>
      <c r="E20" s="187">
        <v>1.3</v>
      </c>
      <c r="F20" s="187">
        <v>0.8</v>
      </c>
      <c r="G20" s="187">
        <v>0</v>
      </c>
      <c r="H20" s="187">
        <v>0.5</v>
      </c>
      <c r="I20" s="187">
        <v>0</v>
      </c>
      <c r="J20" s="187">
        <v>1</v>
      </c>
      <c r="K20" s="187">
        <v>0</v>
      </c>
      <c r="L20" s="187">
        <v>0</v>
      </c>
      <c r="M20" s="187">
        <v>0.6</v>
      </c>
    </row>
    <row r="21" spans="1:13" ht="16.5" customHeight="1">
      <c r="A21" s="186">
        <v>10</v>
      </c>
      <c r="B21" s="187">
        <v>0</v>
      </c>
      <c r="C21" s="187">
        <v>2.3</v>
      </c>
      <c r="D21" s="187">
        <v>7.1</v>
      </c>
      <c r="E21" s="187">
        <v>0.4</v>
      </c>
      <c r="F21" s="187">
        <v>0</v>
      </c>
      <c r="G21" s="187">
        <v>0</v>
      </c>
      <c r="H21" s="187">
        <v>0</v>
      </c>
      <c r="I21" s="187">
        <v>0</v>
      </c>
      <c r="J21" s="187">
        <v>0</v>
      </c>
      <c r="K21" s="187">
        <v>4.8</v>
      </c>
      <c r="L21" s="187">
        <v>0</v>
      </c>
      <c r="M21" s="187">
        <v>0</v>
      </c>
    </row>
    <row r="22" spans="1:13" ht="16.5" customHeight="1">
      <c r="A22" s="186">
        <v>11</v>
      </c>
      <c r="B22" s="187">
        <v>0.6</v>
      </c>
      <c r="C22" s="187">
        <v>13</v>
      </c>
      <c r="D22" s="187">
        <v>2.1</v>
      </c>
      <c r="E22" s="187">
        <v>0</v>
      </c>
      <c r="F22" s="187">
        <v>0</v>
      </c>
      <c r="G22" s="187">
        <v>3.3</v>
      </c>
      <c r="H22" s="187">
        <v>0</v>
      </c>
      <c r="I22" s="187">
        <v>0</v>
      </c>
      <c r="J22" s="187">
        <v>0</v>
      </c>
      <c r="K22" s="187">
        <v>0</v>
      </c>
      <c r="L22" s="187">
        <v>0</v>
      </c>
      <c r="M22" s="187">
        <v>0</v>
      </c>
    </row>
    <row r="23" spans="1:13" ht="16.5" customHeight="1">
      <c r="A23" s="186">
        <v>12</v>
      </c>
      <c r="B23" s="187">
        <v>0.3</v>
      </c>
      <c r="C23" s="187">
        <v>15.3</v>
      </c>
      <c r="D23" s="187">
        <v>4.6</v>
      </c>
      <c r="E23" s="187">
        <v>0</v>
      </c>
      <c r="F23" s="187">
        <v>0</v>
      </c>
      <c r="G23" s="187">
        <v>0.2</v>
      </c>
      <c r="H23" s="187">
        <v>0</v>
      </c>
      <c r="I23" s="187">
        <v>0</v>
      </c>
      <c r="J23" s="187">
        <v>1.6</v>
      </c>
      <c r="K23" s="187">
        <v>0</v>
      </c>
      <c r="L23" s="187">
        <v>4.6</v>
      </c>
      <c r="M23" s="187">
        <v>0</v>
      </c>
    </row>
    <row r="24" spans="1:13" ht="16.5" customHeight="1">
      <c r="A24" s="186">
        <v>13</v>
      </c>
      <c r="B24" s="187">
        <v>0</v>
      </c>
      <c r="C24" s="187">
        <v>0.2</v>
      </c>
      <c r="D24" s="187">
        <v>4.7</v>
      </c>
      <c r="E24" s="187">
        <v>0</v>
      </c>
      <c r="F24" s="187">
        <v>0</v>
      </c>
      <c r="G24" s="187">
        <v>0</v>
      </c>
      <c r="H24" s="187">
        <v>0</v>
      </c>
      <c r="I24" s="187">
        <v>2.6</v>
      </c>
      <c r="J24" s="187">
        <v>5.4</v>
      </c>
      <c r="K24" s="187">
        <v>2.3</v>
      </c>
      <c r="L24" s="187">
        <v>2.1</v>
      </c>
      <c r="M24" s="187">
        <v>2.3</v>
      </c>
    </row>
    <row r="25" spans="1:13" ht="16.5" customHeight="1">
      <c r="A25" s="186">
        <v>14</v>
      </c>
      <c r="B25" s="187">
        <v>0</v>
      </c>
      <c r="C25" s="187">
        <v>0.5</v>
      </c>
      <c r="D25" s="187">
        <v>1.7</v>
      </c>
      <c r="E25" s="187">
        <v>0</v>
      </c>
      <c r="F25" s="187">
        <v>1.1</v>
      </c>
      <c r="G25" s="187">
        <v>0</v>
      </c>
      <c r="H25" s="187">
        <v>0</v>
      </c>
      <c r="I25" s="187">
        <v>0</v>
      </c>
      <c r="J25" s="187">
        <v>0.5</v>
      </c>
      <c r="K25" s="187">
        <v>0</v>
      </c>
      <c r="L25" s="187">
        <v>3.2</v>
      </c>
      <c r="M25" s="187">
        <v>6.9</v>
      </c>
    </row>
    <row r="26" spans="1:13" ht="16.5" customHeight="1">
      <c r="A26" s="186">
        <v>15</v>
      </c>
      <c r="B26" s="187">
        <v>11.8</v>
      </c>
      <c r="C26" s="187">
        <v>3.9</v>
      </c>
      <c r="D26" s="187">
        <v>4</v>
      </c>
      <c r="E26" s="187">
        <v>0</v>
      </c>
      <c r="F26" s="187">
        <v>0</v>
      </c>
      <c r="G26" s="187">
        <v>0</v>
      </c>
      <c r="H26" s="187">
        <v>0</v>
      </c>
      <c r="I26" s="187">
        <v>0</v>
      </c>
      <c r="J26" s="187">
        <v>0.7</v>
      </c>
      <c r="K26" s="187">
        <v>6.5</v>
      </c>
      <c r="L26" s="187">
        <v>3.7</v>
      </c>
      <c r="M26" s="187">
        <v>9.9</v>
      </c>
    </row>
    <row r="27" spans="1:13" ht="16.5" customHeight="1">
      <c r="A27" s="186">
        <v>16</v>
      </c>
      <c r="B27" s="187">
        <v>13.1</v>
      </c>
      <c r="C27" s="187">
        <v>1.6</v>
      </c>
      <c r="D27" s="187">
        <v>0</v>
      </c>
      <c r="E27" s="187">
        <v>0</v>
      </c>
      <c r="F27" s="187">
        <v>0</v>
      </c>
      <c r="G27" s="187">
        <v>0</v>
      </c>
      <c r="H27" s="187">
        <v>1.1</v>
      </c>
      <c r="I27" s="187">
        <v>0</v>
      </c>
      <c r="J27" s="187">
        <v>1.3</v>
      </c>
      <c r="K27" s="187">
        <v>41.2</v>
      </c>
      <c r="L27" s="187">
        <v>7.6</v>
      </c>
      <c r="M27" s="187">
        <v>18.7</v>
      </c>
    </row>
    <row r="28" spans="1:13" ht="16.5" customHeight="1">
      <c r="A28" s="186">
        <v>17</v>
      </c>
      <c r="B28" s="187">
        <v>0.2</v>
      </c>
      <c r="C28" s="187">
        <v>3.8</v>
      </c>
      <c r="D28" s="187">
        <v>0.1</v>
      </c>
      <c r="E28" s="187">
        <v>0</v>
      </c>
      <c r="F28" s="187">
        <v>0</v>
      </c>
      <c r="G28" s="187">
        <v>0</v>
      </c>
      <c r="H28" s="187">
        <v>0</v>
      </c>
      <c r="I28" s="187">
        <v>2.4</v>
      </c>
      <c r="J28" s="187">
        <v>6.2</v>
      </c>
      <c r="K28" s="187">
        <v>32</v>
      </c>
      <c r="L28" s="187">
        <v>4.7</v>
      </c>
      <c r="M28" s="187">
        <v>0.1</v>
      </c>
    </row>
    <row r="29" spans="1:13" ht="16.5" customHeight="1">
      <c r="A29" s="186">
        <v>18</v>
      </c>
      <c r="B29" s="187">
        <v>0.8</v>
      </c>
      <c r="C29" s="187">
        <v>12</v>
      </c>
      <c r="D29" s="187">
        <v>0.9</v>
      </c>
      <c r="E29" s="187">
        <v>0</v>
      </c>
      <c r="F29" s="187">
        <v>0</v>
      </c>
      <c r="G29" s="187">
        <v>0</v>
      </c>
      <c r="H29" s="187">
        <v>2.1</v>
      </c>
      <c r="I29" s="187">
        <v>1.1</v>
      </c>
      <c r="J29" s="187">
        <v>2.6</v>
      </c>
      <c r="K29" s="187">
        <v>0.1</v>
      </c>
      <c r="L29" s="187">
        <v>0.2</v>
      </c>
      <c r="M29" s="187">
        <v>1</v>
      </c>
    </row>
    <row r="30" spans="1:13" ht="16.5" customHeight="1">
      <c r="A30" s="186">
        <v>19</v>
      </c>
      <c r="B30" s="187">
        <v>0</v>
      </c>
      <c r="C30" s="187">
        <v>9.1</v>
      </c>
      <c r="D30" s="187">
        <v>0</v>
      </c>
      <c r="E30" s="187">
        <v>0.1</v>
      </c>
      <c r="F30" s="187">
        <v>0</v>
      </c>
      <c r="G30" s="187">
        <v>0</v>
      </c>
      <c r="H30" s="187">
        <v>1.1</v>
      </c>
      <c r="I30" s="187">
        <v>1.9</v>
      </c>
      <c r="J30" s="187">
        <v>2.3</v>
      </c>
      <c r="K30" s="187">
        <v>0</v>
      </c>
      <c r="L30" s="187">
        <v>5.4</v>
      </c>
      <c r="M30" s="187">
        <v>0.5</v>
      </c>
    </row>
    <row r="31" spans="1:13" ht="16.5" customHeight="1">
      <c r="A31" s="186">
        <v>20</v>
      </c>
      <c r="B31" s="187">
        <v>0</v>
      </c>
      <c r="C31" s="187">
        <v>3</v>
      </c>
      <c r="D31" s="187">
        <v>0</v>
      </c>
      <c r="E31" s="187">
        <v>13.3</v>
      </c>
      <c r="F31" s="187">
        <v>3.7</v>
      </c>
      <c r="G31" s="187">
        <v>0</v>
      </c>
      <c r="H31" s="187">
        <v>0</v>
      </c>
      <c r="I31" s="187">
        <v>0.1</v>
      </c>
      <c r="J31" s="187">
        <v>4.4</v>
      </c>
      <c r="K31" s="187">
        <v>0</v>
      </c>
      <c r="L31" s="187">
        <v>0.7</v>
      </c>
      <c r="M31" s="187">
        <v>0</v>
      </c>
    </row>
    <row r="32" spans="1:15" ht="16.5" customHeight="1">
      <c r="A32" s="186">
        <v>21</v>
      </c>
      <c r="B32" s="187">
        <v>0</v>
      </c>
      <c r="C32" s="187">
        <v>0.6</v>
      </c>
      <c r="D32" s="187">
        <v>0</v>
      </c>
      <c r="E32" s="187">
        <v>1</v>
      </c>
      <c r="F32" s="187">
        <v>1.6</v>
      </c>
      <c r="G32" s="187">
        <v>0</v>
      </c>
      <c r="H32" s="187">
        <v>0</v>
      </c>
      <c r="I32" s="187">
        <v>11.2</v>
      </c>
      <c r="J32" s="187">
        <v>0.1</v>
      </c>
      <c r="K32" s="187">
        <v>0</v>
      </c>
      <c r="L32" s="187">
        <v>0.7</v>
      </c>
      <c r="M32" s="187">
        <v>0.5</v>
      </c>
      <c r="O32" s="258" t="s">
        <v>69</v>
      </c>
    </row>
    <row r="33" spans="1:13" ht="16.5" customHeight="1">
      <c r="A33" s="186">
        <v>22</v>
      </c>
      <c r="B33" s="187">
        <v>0</v>
      </c>
      <c r="C33" s="187">
        <v>3.4</v>
      </c>
      <c r="D33" s="187">
        <v>0</v>
      </c>
      <c r="E33" s="187">
        <v>1.2</v>
      </c>
      <c r="F33" s="187">
        <v>0</v>
      </c>
      <c r="G33" s="187">
        <v>0</v>
      </c>
      <c r="H33" s="187">
        <v>0</v>
      </c>
      <c r="I33" s="187">
        <v>9.4</v>
      </c>
      <c r="J33" s="187">
        <v>0</v>
      </c>
      <c r="K33" s="187">
        <v>0</v>
      </c>
      <c r="L33" s="187">
        <v>12.3</v>
      </c>
      <c r="M33" s="187">
        <v>1.2</v>
      </c>
    </row>
    <row r="34" spans="1:13" ht="16.5" customHeight="1">
      <c r="A34" s="186">
        <v>23</v>
      </c>
      <c r="B34" s="187">
        <v>6.5</v>
      </c>
      <c r="C34" s="187">
        <v>0.6</v>
      </c>
      <c r="D34" s="187">
        <v>0</v>
      </c>
      <c r="E34" s="187">
        <v>2.2</v>
      </c>
      <c r="F34" s="187">
        <v>0</v>
      </c>
      <c r="G34" s="187">
        <v>0</v>
      </c>
      <c r="H34" s="187">
        <v>0.4</v>
      </c>
      <c r="I34" s="187">
        <v>0.4</v>
      </c>
      <c r="J34" s="187">
        <v>0</v>
      </c>
      <c r="K34" s="187">
        <v>2.7</v>
      </c>
      <c r="L34" s="187">
        <v>1.7</v>
      </c>
      <c r="M34" s="187">
        <v>0</v>
      </c>
    </row>
    <row r="35" spans="1:13" ht="16.5" customHeight="1">
      <c r="A35" s="186">
        <v>24</v>
      </c>
      <c r="B35" s="187">
        <v>0</v>
      </c>
      <c r="C35" s="187">
        <v>4.5</v>
      </c>
      <c r="D35" s="187">
        <v>6.1</v>
      </c>
      <c r="E35" s="187">
        <v>3.1</v>
      </c>
      <c r="F35" s="187">
        <v>2.1</v>
      </c>
      <c r="G35" s="187">
        <v>0.1</v>
      </c>
      <c r="H35" s="187">
        <v>0.1</v>
      </c>
      <c r="I35" s="187">
        <v>0</v>
      </c>
      <c r="J35" s="187">
        <v>7.6</v>
      </c>
      <c r="K35" s="187">
        <v>3.2</v>
      </c>
      <c r="L35" s="187">
        <v>0.3</v>
      </c>
      <c r="M35" s="187">
        <v>0.4</v>
      </c>
    </row>
    <row r="36" spans="1:13" ht="16.5" customHeight="1">
      <c r="A36" s="186">
        <v>25</v>
      </c>
      <c r="B36" s="187">
        <v>0</v>
      </c>
      <c r="C36" s="187">
        <v>2</v>
      </c>
      <c r="D36" s="187">
        <v>1.4</v>
      </c>
      <c r="E36" s="187">
        <v>0.9</v>
      </c>
      <c r="F36" s="187">
        <v>0.8</v>
      </c>
      <c r="G36" s="187">
        <v>3.7</v>
      </c>
      <c r="H36" s="187">
        <v>0</v>
      </c>
      <c r="I36" s="187">
        <v>0</v>
      </c>
      <c r="J36" s="187">
        <v>21.2</v>
      </c>
      <c r="K36" s="187">
        <v>4.1</v>
      </c>
      <c r="L36" s="187">
        <v>0.5</v>
      </c>
      <c r="M36" s="187">
        <v>0</v>
      </c>
    </row>
    <row r="37" spans="1:13" ht="16.5" customHeight="1">
      <c r="A37" s="186">
        <v>26</v>
      </c>
      <c r="B37" s="187">
        <v>0.3</v>
      </c>
      <c r="C37" s="187">
        <v>0</v>
      </c>
      <c r="D37" s="187">
        <v>4</v>
      </c>
      <c r="E37" s="187">
        <v>8.2</v>
      </c>
      <c r="F37" s="187">
        <v>3.7</v>
      </c>
      <c r="G37" s="187">
        <v>8.4</v>
      </c>
      <c r="H37" s="187">
        <v>0.9</v>
      </c>
      <c r="I37" s="187">
        <v>5.2</v>
      </c>
      <c r="J37" s="187">
        <v>2.4</v>
      </c>
      <c r="K37" s="187">
        <v>0.5</v>
      </c>
      <c r="L37" s="187">
        <v>0</v>
      </c>
      <c r="M37" s="187">
        <v>0</v>
      </c>
    </row>
    <row r="38" spans="1:13" ht="16.5" customHeight="1">
      <c r="A38" s="186">
        <v>27</v>
      </c>
      <c r="B38" s="187">
        <v>0.2</v>
      </c>
      <c r="C38" s="187">
        <v>0.2</v>
      </c>
      <c r="D38" s="187">
        <v>0.9</v>
      </c>
      <c r="E38" s="187">
        <v>0</v>
      </c>
      <c r="F38" s="187">
        <v>0.7</v>
      </c>
      <c r="G38" s="187">
        <v>0</v>
      </c>
      <c r="H38" s="187">
        <v>0</v>
      </c>
      <c r="I38" s="187">
        <v>1.3</v>
      </c>
      <c r="J38" s="187">
        <v>10.3</v>
      </c>
      <c r="K38" s="187">
        <v>4.7</v>
      </c>
      <c r="L38" s="187">
        <v>0</v>
      </c>
      <c r="M38" s="187">
        <v>0</v>
      </c>
    </row>
    <row r="39" spans="1:13" ht="16.5" customHeight="1">
      <c r="A39" s="186">
        <v>28</v>
      </c>
      <c r="B39" s="187">
        <v>0</v>
      </c>
      <c r="C39" s="187">
        <v>1.9</v>
      </c>
      <c r="D39" s="187">
        <v>9.1</v>
      </c>
      <c r="E39" s="187">
        <v>0.4</v>
      </c>
      <c r="F39" s="187">
        <v>4.4</v>
      </c>
      <c r="G39" s="187">
        <v>1.6</v>
      </c>
      <c r="H39" s="187">
        <v>2.3</v>
      </c>
      <c r="I39" s="187">
        <v>0.5</v>
      </c>
      <c r="J39" s="187">
        <v>3.1</v>
      </c>
      <c r="K39" s="187">
        <v>0</v>
      </c>
      <c r="L39" s="187">
        <v>0</v>
      </c>
      <c r="M39" s="187">
        <v>0</v>
      </c>
    </row>
    <row r="40" spans="1:13" ht="16.5" customHeight="1">
      <c r="A40" s="186">
        <v>29</v>
      </c>
      <c r="B40" s="187">
        <v>0</v>
      </c>
      <c r="C40" s="187">
        <v>1.3</v>
      </c>
      <c r="D40" s="187">
        <v>12.3</v>
      </c>
      <c r="E40" s="187"/>
      <c r="F40" s="187">
        <v>15</v>
      </c>
      <c r="G40" s="187">
        <v>0.9</v>
      </c>
      <c r="H40" s="187">
        <v>1.5</v>
      </c>
      <c r="I40" s="187">
        <v>0</v>
      </c>
      <c r="J40" s="187">
        <v>4.1</v>
      </c>
      <c r="K40" s="187">
        <v>12.6</v>
      </c>
      <c r="L40" s="187">
        <v>0</v>
      </c>
      <c r="M40" s="187">
        <v>0</v>
      </c>
    </row>
    <row r="41" spans="1:13" ht="16.5" customHeight="1">
      <c r="A41" s="186">
        <v>30</v>
      </c>
      <c r="B41" s="187">
        <v>0</v>
      </c>
      <c r="C41" s="187">
        <v>1.4</v>
      </c>
      <c r="D41" s="187">
        <v>3.3</v>
      </c>
      <c r="E41" s="187"/>
      <c r="F41" s="187">
        <v>19.1</v>
      </c>
      <c r="G41" s="187">
        <v>0</v>
      </c>
      <c r="H41" s="187">
        <v>0.8</v>
      </c>
      <c r="I41" s="187">
        <v>0</v>
      </c>
      <c r="J41" s="187">
        <v>0</v>
      </c>
      <c r="K41" s="369">
        <v>20.4</v>
      </c>
      <c r="L41" s="187">
        <v>0</v>
      </c>
      <c r="M41" s="187">
        <v>0</v>
      </c>
    </row>
    <row r="42" spans="1:13" ht="16.5" customHeight="1">
      <c r="A42" s="186">
        <v>31</v>
      </c>
      <c r="B42" s="187"/>
      <c r="C42" s="187">
        <v>0.1</v>
      </c>
      <c r="D42" s="187">
        <v>0</v>
      </c>
      <c r="E42" s="187"/>
      <c r="F42" s="187">
        <v>5.2</v>
      </c>
      <c r="G42" s="187"/>
      <c r="H42" s="187">
        <v>4.8</v>
      </c>
      <c r="I42" s="187"/>
      <c r="J42" s="187">
        <v>0</v>
      </c>
      <c r="K42" s="187">
        <v>0.5</v>
      </c>
      <c r="L42" s="187"/>
      <c r="M42" s="187">
        <v>0</v>
      </c>
    </row>
    <row r="43" spans="1:14" ht="16.5" customHeight="1">
      <c r="A43" s="188"/>
      <c r="B43" s="189"/>
      <c r="C43" s="189"/>
      <c r="D43" s="189"/>
      <c r="E43" s="189"/>
      <c r="F43" s="189"/>
      <c r="G43" s="189"/>
      <c r="H43" s="189"/>
      <c r="I43" s="189"/>
      <c r="J43" s="189"/>
      <c r="K43" s="189"/>
      <c r="L43" s="189"/>
      <c r="M43" s="256"/>
      <c r="N43" s="192"/>
    </row>
    <row r="44" spans="1:13" ht="16.5" customHeight="1">
      <c r="A44" s="190" t="s">
        <v>59</v>
      </c>
      <c r="B44" s="191">
        <f aca="true" t="shared" si="0" ref="B44:L44">SUM(B12:B42)</f>
        <v>47.900000000000006</v>
      </c>
      <c r="C44" s="191">
        <f t="shared" si="0"/>
        <v>85.5</v>
      </c>
      <c r="D44" s="191">
        <f t="shared" si="0"/>
        <v>88.5</v>
      </c>
      <c r="E44" s="191">
        <f t="shared" si="0"/>
        <v>38.1</v>
      </c>
      <c r="F44" s="191">
        <f t="shared" si="0"/>
        <v>75.10000000000001</v>
      </c>
      <c r="G44" s="191">
        <f t="shared" si="0"/>
        <v>37.1</v>
      </c>
      <c r="H44" s="191">
        <f t="shared" si="0"/>
        <v>36.20000000000001</v>
      </c>
      <c r="I44" s="191">
        <f t="shared" si="0"/>
        <v>38.199999999999996</v>
      </c>
      <c r="J44" s="191">
        <f t="shared" si="0"/>
        <v>109.69999999999999</v>
      </c>
      <c r="K44" s="191">
        <f t="shared" si="0"/>
        <v>157.60000000000002</v>
      </c>
      <c r="L44" s="191">
        <f t="shared" si="0"/>
        <v>70.30000000000003</v>
      </c>
      <c r="M44" s="191">
        <f>SUM(M12:M43)</f>
        <v>55.7</v>
      </c>
    </row>
    <row r="45" ht="16.5" customHeight="1"/>
    <row r="46" spans="1:13" ht="16.5" customHeight="1">
      <c r="A46" s="194" t="s">
        <v>60</v>
      </c>
      <c r="B46" s="195"/>
      <c r="C46" s="196">
        <f>SUM(B44:M44)</f>
        <v>839.9000000000001</v>
      </c>
      <c r="D46" s="197" t="s">
        <v>61</v>
      </c>
      <c r="E46" s="198"/>
      <c r="F46" s="198"/>
      <c r="G46" s="199"/>
      <c r="H46" s="198"/>
      <c r="I46" s="200"/>
      <c r="J46" s="201"/>
      <c r="K46" s="198"/>
      <c r="L46" s="198"/>
      <c r="M46" s="198"/>
    </row>
    <row r="47" spans="1:13" ht="12.75">
      <c r="A47" s="172"/>
      <c r="B47" s="172"/>
      <c r="C47" s="172"/>
      <c r="D47" s="172"/>
      <c r="E47" s="172"/>
      <c r="F47" s="172"/>
      <c r="G47" s="172"/>
      <c r="H47" s="172"/>
      <c r="I47" s="172"/>
      <c r="J47" s="172"/>
      <c r="K47" s="172"/>
      <c r="L47" s="172"/>
      <c r="M47" s="172"/>
    </row>
    <row r="48" spans="1:13" ht="12.75">
      <c r="A48" s="172"/>
      <c r="B48" s="172"/>
      <c r="C48" s="172"/>
      <c r="D48" s="172"/>
      <c r="E48" s="172"/>
      <c r="F48" s="172"/>
      <c r="G48" s="172"/>
      <c r="H48" s="172"/>
      <c r="I48" s="172"/>
      <c r="J48" s="172"/>
      <c r="K48" s="172"/>
      <c r="L48" s="172"/>
      <c r="M48" s="172"/>
    </row>
    <row r="49" spans="1:13" ht="12.75">
      <c r="A49" s="172"/>
      <c r="B49" s="172"/>
      <c r="C49" s="172"/>
      <c r="D49" s="172"/>
      <c r="E49" s="172"/>
      <c r="F49" s="172"/>
      <c r="G49" s="172"/>
      <c r="H49" s="172"/>
      <c r="I49" s="172"/>
      <c r="J49" s="172"/>
      <c r="K49" s="172"/>
      <c r="L49" s="172"/>
      <c r="M49" s="172"/>
    </row>
    <row r="50" spans="1:13" ht="12.75">
      <c r="A50" s="172"/>
      <c r="B50" s="172"/>
      <c r="C50" s="172"/>
      <c r="D50" s="172"/>
      <c r="E50" s="172"/>
      <c r="F50" s="172"/>
      <c r="G50" s="172"/>
      <c r="H50" s="172"/>
      <c r="I50" s="172"/>
      <c r="J50" s="172"/>
      <c r="K50" s="172"/>
      <c r="L50" s="172"/>
      <c r="M50" s="172"/>
    </row>
    <row r="51" spans="1:13" ht="12.75">
      <c r="A51" s="172"/>
      <c r="B51" s="172"/>
      <c r="C51" s="172"/>
      <c r="D51" s="172"/>
      <c r="E51" s="172"/>
      <c r="F51" s="172"/>
      <c r="G51" s="172"/>
      <c r="H51" s="172"/>
      <c r="I51" s="172"/>
      <c r="J51" s="172"/>
      <c r="K51" s="172"/>
      <c r="L51" s="172"/>
      <c r="M51" s="172"/>
    </row>
    <row r="52" spans="1:13" ht="12.75">
      <c r="A52" s="172"/>
      <c r="B52" s="172"/>
      <c r="C52" s="172"/>
      <c r="D52" s="172"/>
      <c r="E52" s="172"/>
      <c r="F52" s="172"/>
      <c r="G52" s="172"/>
      <c r="H52" s="172"/>
      <c r="I52" s="172"/>
      <c r="J52" s="172"/>
      <c r="K52" s="172"/>
      <c r="L52" s="172"/>
      <c r="M52" s="172"/>
    </row>
    <row r="53" spans="1:13" ht="12.75">
      <c r="A53" s="172"/>
      <c r="B53" s="172"/>
      <c r="C53" s="172"/>
      <c r="D53" s="172"/>
      <c r="E53" s="172"/>
      <c r="F53" s="172"/>
      <c r="G53" s="172"/>
      <c r="H53" s="172"/>
      <c r="I53" s="172"/>
      <c r="J53" s="172"/>
      <c r="K53" s="172"/>
      <c r="L53" s="172"/>
      <c r="M53" s="172"/>
    </row>
    <row r="54" spans="1:13" ht="12.75">
      <c r="A54" s="172"/>
      <c r="B54" s="172"/>
      <c r="C54" s="172"/>
      <c r="D54" s="172"/>
      <c r="E54" s="172"/>
      <c r="F54" s="172"/>
      <c r="G54" s="172"/>
      <c r="H54" s="172"/>
      <c r="I54" s="172"/>
      <c r="J54" s="172"/>
      <c r="K54" s="172"/>
      <c r="L54" s="172"/>
      <c r="M54" s="172"/>
    </row>
    <row r="55" spans="1:13" ht="12.75">
      <c r="A55" s="172"/>
      <c r="B55" s="172"/>
      <c r="C55" s="172"/>
      <c r="D55" s="172"/>
      <c r="E55" s="172"/>
      <c r="F55" s="172"/>
      <c r="G55" s="172"/>
      <c r="H55" s="172"/>
      <c r="I55" s="172"/>
      <c r="J55" s="172"/>
      <c r="K55" s="172"/>
      <c r="L55" s="172"/>
      <c r="M55" s="172"/>
    </row>
  </sheetData>
  <sheetProtection/>
  <mergeCells count="2">
    <mergeCell ref="A2:M2"/>
    <mergeCell ref="A4:M4"/>
  </mergeCells>
  <printOptions/>
  <pageMargins left="0.7874015748031497" right="0.15748031496062992" top="0.7874015748031497" bottom="0.7874015748031497" header="0.5118110236220472" footer="0.5118110236220472"/>
  <pageSetup fitToHeight="1" fitToWidth="1"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dimension ref="A1:N369"/>
  <sheetViews>
    <sheetView zoomScalePageLayoutView="0" workbookViewId="0" topLeftCell="A1">
      <pane ySplit="1" topLeftCell="A344" activePane="bottomLeft" state="frozen"/>
      <selection pane="topLeft" activeCell="A1" sqref="A1"/>
      <selection pane="bottomLeft" activeCell="B336" sqref="B336:B366"/>
    </sheetView>
  </sheetViews>
  <sheetFormatPr defaultColWidth="11.421875" defaultRowHeight="12.75"/>
  <cols>
    <col min="1" max="1" width="10.140625" style="113" bestFit="1" customWidth="1"/>
    <col min="2" max="2" width="11.7109375" style="112" bestFit="1" customWidth="1"/>
    <col min="3" max="3" width="7.8515625" style="113" bestFit="1" customWidth="1"/>
    <col min="4" max="4" width="11.8515625" style="167" customWidth="1"/>
    <col min="5" max="5" width="8.421875" style="112" customWidth="1"/>
    <col min="6" max="6" width="12.00390625" style="167" customWidth="1"/>
    <col min="7" max="7" width="11.421875" style="113" customWidth="1"/>
    <col min="8" max="8" width="12.00390625" style="167" customWidth="1"/>
    <col min="9" max="9" width="11.421875" style="113" customWidth="1"/>
    <col min="10" max="10" width="10.140625" style="113" bestFit="1" customWidth="1"/>
    <col min="11" max="11" width="11.8515625" style="112" customWidth="1"/>
    <col min="12" max="12" width="11.8515625" style="167" customWidth="1"/>
    <col min="13" max="13" width="12.00390625" style="167" customWidth="1"/>
    <col min="14" max="14" width="13.421875" style="167" customWidth="1"/>
  </cols>
  <sheetData>
    <row r="1" spans="1:14" s="117" customFormat="1" ht="63.75" customHeight="1">
      <c r="A1" s="115"/>
      <c r="B1" s="116" t="s">
        <v>0</v>
      </c>
      <c r="C1" s="115"/>
      <c r="D1" s="166" t="s">
        <v>30</v>
      </c>
      <c r="E1" s="116"/>
      <c r="F1" s="166" t="s">
        <v>31</v>
      </c>
      <c r="G1" s="115"/>
      <c r="H1" s="166" t="s">
        <v>68</v>
      </c>
      <c r="I1" s="115"/>
      <c r="J1" s="115"/>
      <c r="K1" s="116" t="s">
        <v>0</v>
      </c>
      <c r="L1" s="166" t="s">
        <v>30</v>
      </c>
      <c r="M1" s="166" t="s">
        <v>31</v>
      </c>
      <c r="N1" s="166" t="s">
        <v>68</v>
      </c>
    </row>
    <row r="2" spans="1:14" ht="12.75">
      <c r="A2" s="114">
        <v>41944</v>
      </c>
      <c r="B2" s="112">
        <v>0</v>
      </c>
      <c r="C2" s="112">
        <f>B2</f>
        <v>0</v>
      </c>
      <c r="D2" s="167">
        <v>0.23300970873786303</v>
      </c>
      <c r="E2" s="112">
        <f>D2</f>
        <v>0.23300970873786303</v>
      </c>
      <c r="F2" s="167">
        <v>0</v>
      </c>
      <c r="G2" s="112">
        <f>F2</f>
        <v>0</v>
      </c>
      <c r="H2" s="167">
        <v>0.19200000000000073</v>
      </c>
      <c r="I2" s="112">
        <f>H2</f>
        <v>0.19200000000000073</v>
      </c>
      <c r="J2" s="114">
        <v>41944</v>
      </c>
      <c r="K2" s="112">
        <v>0</v>
      </c>
      <c r="L2" s="167">
        <v>0.23300970873786303</v>
      </c>
      <c r="M2" s="167">
        <v>0</v>
      </c>
      <c r="N2" s="167">
        <v>0.19200000000000073</v>
      </c>
    </row>
    <row r="3" spans="1:14" ht="12.75">
      <c r="A3" s="114">
        <v>41945</v>
      </c>
      <c r="B3" s="112">
        <v>4.5</v>
      </c>
      <c r="C3" s="112">
        <f>C2+B3</f>
        <v>4.5</v>
      </c>
      <c r="D3" s="167">
        <v>0.23300970873786303</v>
      </c>
      <c r="E3" s="112">
        <f aca="true" t="shared" si="0" ref="E3:E66">E2+D3</f>
        <v>0.46601941747572606</v>
      </c>
      <c r="F3" s="167">
        <v>0</v>
      </c>
      <c r="G3" s="112">
        <f>F3+G2</f>
        <v>0</v>
      </c>
      <c r="H3" s="167">
        <v>0.1956393442622953</v>
      </c>
      <c r="I3" s="112">
        <f>H3+I2</f>
        <v>0.387639344262296</v>
      </c>
      <c r="J3" s="114">
        <v>41945</v>
      </c>
      <c r="K3" s="112">
        <v>4.5</v>
      </c>
      <c r="L3" s="167">
        <v>0.46601941747572606</v>
      </c>
      <c r="M3" s="167">
        <v>0</v>
      </c>
      <c r="N3" s="167">
        <v>0.387639344262296</v>
      </c>
    </row>
    <row r="4" spans="1:14" ht="12.75">
      <c r="A4" s="114">
        <v>41946</v>
      </c>
      <c r="B4" s="112">
        <v>5.7</v>
      </c>
      <c r="C4" s="112">
        <f>C3+B4</f>
        <v>10.2</v>
      </c>
      <c r="D4" s="167">
        <v>0.23301764071324219</v>
      </c>
      <c r="E4" s="112">
        <f t="shared" si="0"/>
        <v>0.6990370581889682</v>
      </c>
      <c r="F4" s="167">
        <v>0</v>
      </c>
      <c r="G4" s="112">
        <f aca="true" t="shared" si="1" ref="G4:G67">F4+G3</f>
        <v>0</v>
      </c>
      <c r="H4" s="167">
        <v>0.19672131147541003</v>
      </c>
      <c r="I4" s="112">
        <f aca="true" t="shared" si="2" ref="I4:I67">H4+I3</f>
        <v>0.584360655737706</v>
      </c>
      <c r="J4" s="114">
        <v>41946</v>
      </c>
      <c r="K4" s="112">
        <v>10.2</v>
      </c>
      <c r="L4" s="167">
        <v>0.6990370581889682</v>
      </c>
      <c r="M4" s="167">
        <v>0</v>
      </c>
      <c r="N4" s="167">
        <v>0.584360655737706</v>
      </c>
    </row>
    <row r="5" spans="1:14" ht="12.75">
      <c r="A5" s="114">
        <v>41947</v>
      </c>
      <c r="B5" s="112">
        <v>0.9</v>
      </c>
      <c r="C5" s="112">
        <f>C4+B5</f>
        <v>11.1</v>
      </c>
      <c r="D5" s="167">
        <v>0.23300970873786303</v>
      </c>
      <c r="E5" s="112">
        <f t="shared" si="0"/>
        <v>0.9320467669268313</v>
      </c>
      <c r="F5" s="167">
        <v>0</v>
      </c>
      <c r="G5" s="112">
        <f t="shared" si="1"/>
        <v>0</v>
      </c>
      <c r="H5" s="167">
        <v>0.19672131147541003</v>
      </c>
      <c r="I5" s="112">
        <f t="shared" si="2"/>
        <v>0.7810819672131161</v>
      </c>
      <c r="J5" s="114">
        <v>41947</v>
      </c>
      <c r="K5" s="112">
        <v>11.1</v>
      </c>
      <c r="L5" s="167">
        <v>0.9320467669268313</v>
      </c>
      <c r="M5" s="167">
        <v>0</v>
      </c>
      <c r="N5" s="167">
        <v>0.7810819672131161</v>
      </c>
    </row>
    <row r="6" spans="1:14" ht="12.75">
      <c r="A6" s="114">
        <v>41948</v>
      </c>
      <c r="B6" s="112">
        <v>0</v>
      </c>
      <c r="C6" s="112">
        <f>C5+B6</f>
        <v>11.1</v>
      </c>
      <c r="D6" s="167">
        <v>0.23300970873786303</v>
      </c>
      <c r="E6" s="112">
        <f t="shared" si="0"/>
        <v>1.1650564756646944</v>
      </c>
      <c r="F6" s="167">
        <v>0</v>
      </c>
      <c r="G6" s="112">
        <f t="shared" si="1"/>
        <v>0</v>
      </c>
      <c r="H6" s="167">
        <v>0.19672131147541003</v>
      </c>
      <c r="I6" s="112">
        <f t="shared" si="2"/>
        <v>0.9778032786885261</v>
      </c>
      <c r="J6" s="114">
        <v>41948</v>
      </c>
      <c r="K6" s="112">
        <v>11.1</v>
      </c>
      <c r="L6" s="167">
        <v>1.1650564756646944</v>
      </c>
      <c r="M6" s="167">
        <v>0</v>
      </c>
      <c r="N6" s="167">
        <v>0.9778032786885261</v>
      </c>
    </row>
    <row r="7" spans="1:14" ht="12.75">
      <c r="A7" s="114">
        <v>41949</v>
      </c>
      <c r="B7" s="112">
        <v>0.9</v>
      </c>
      <c r="C7" s="112">
        <f>C6+B7</f>
        <v>12</v>
      </c>
      <c r="D7" s="167">
        <v>0.23300970873786303</v>
      </c>
      <c r="E7" s="112">
        <f t="shared" si="0"/>
        <v>1.3980661844025575</v>
      </c>
      <c r="F7" s="167">
        <v>0</v>
      </c>
      <c r="G7" s="112">
        <f t="shared" si="1"/>
        <v>0</v>
      </c>
      <c r="H7" s="167">
        <v>0.19672131147541003</v>
      </c>
      <c r="I7" s="112">
        <f t="shared" si="2"/>
        <v>1.174524590163936</v>
      </c>
      <c r="J7" s="114">
        <v>41949</v>
      </c>
      <c r="K7" s="112">
        <v>12</v>
      </c>
      <c r="L7" s="167">
        <v>1.3980661844025575</v>
      </c>
      <c r="M7" s="167">
        <v>0</v>
      </c>
      <c r="N7" s="167">
        <v>1.174524590163936</v>
      </c>
    </row>
    <row r="8" spans="1:14" ht="12.75">
      <c r="A8" s="114">
        <v>41950</v>
      </c>
      <c r="B8" s="112">
        <v>0.3</v>
      </c>
      <c r="C8" s="112">
        <f aca="true" t="shared" si="3" ref="C8:C71">C7+B8</f>
        <v>12.3</v>
      </c>
      <c r="D8" s="167">
        <v>0.23300970873786303</v>
      </c>
      <c r="E8" s="112">
        <f t="shared" si="0"/>
        <v>1.6310758931404206</v>
      </c>
      <c r="F8" s="167">
        <v>0</v>
      </c>
      <c r="G8" s="112">
        <f t="shared" si="1"/>
        <v>0</v>
      </c>
      <c r="H8" s="167">
        <v>0.2049536707056294</v>
      </c>
      <c r="I8" s="112">
        <f t="shared" si="2"/>
        <v>1.3794782608695655</v>
      </c>
      <c r="J8" s="114">
        <v>41950</v>
      </c>
      <c r="K8" s="112">
        <v>12.3</v>
      </c>
      <c r="L8" s="167">
        <v>1.6310758931404206</v>
      </c>
      <c r="M8" s="167">
        <v>0</v>
      </c>
      <c r="N8" s="167">
        <v>1.3794782608695655</v>
      </c>
    </row>
    <row r="9" spans="1:14" ht="12.75">
      <c r="A9" s="114">
        <v>41951</v>
      </c>
      <c r="B9" s="112">
        <v>0</v>
      </c>
      <c r="C9" s="112">
        <f t="shared" si="3"/>
        <v>12.3</v>
      </c>
      <c r="D9" s="167">
        <v>0.23300970873786303</v>
      </c>
      <c r="E9" s="112">
        <f t="shared" si="0"/>
        <v>1.8640856018782836</v>
      </c>
      <c r="F9" s="167">
        <v>0</v>
      </c>
      <c r="G9" s="112">
        <f t="shared" si="1"/>
        <v>0</v>
      </c>
      <c r="H9" s="167">
        <v>0.20869565217391156</v>
      </c>
      <c r="I9" s="112">
        <f t="shared" si="2"/>
        <v>1.588173913043477</v>
      </c>
      <c r="J9" s="114">
        <v>41951</v>
      </c>
      <c r="K9" s="112">
        <v>12.3</v>
      </c>
      <c r="L9" s="167">
        <v>1.8640856018782836</v>
      </c>
      <c r="M9" s="167">
        <v>0</v>
      </c>
      <c r="N9" s="167">
        <v>1.588173913043477</v>
      </c>
    </row>
    <row r="10" spans="1:14" ht="12.75">
      <c r="A10" s="114">
        <v>41952</v>
      </c>
      <c r="B10" s="112">
        <v>1.8</v>
      </c>
      <c r="C10" s="112">
        <f t="shared" si="3"/>
        <v>14.100000000000001</v>
      </c>
      <c r="D10" s="167">
        <v>0.23300970873786303</v>
      </c>
      <c r="E10" s="112">
        <f t="shared" si="0"/>
        <v>2.0970953106161465</v>
      </c>
      <c r="F10" s="167">
        <v>0</v>
      </c>
      <c r="G10" s="112">
        <f t="shared" si="1"/>
        <v>0</v>
      </c>
      <c r="H10" s="167">
        <v>0.20869565217391156</v>
      </c>
      <c r="I10" s="112">
        <f t="shared" si="2"/>
        <v>1.7968695652173887</v>
      </c>
      <c r="J10" s="114">
        <v>41952</v>
      </c>
      <c r="K10" s="112">
        <v>14.100000000000001</v>
      </c>
      <c r="L10" s="167">
        <v>2.0970953106161465</v>
      </c>
      <c r="M10" s="167">
        <v>0</v>
      </c>
      <c r="N10" s="167">
        <v>1.7968695652173887</v>
      </c>
    </row>
    <row r="11" spans="1:14" ht="12.75">
      <c r="A11" s="114">
        <v>41953</v>
      </c>
      <c r="B11" s="112">
        <v>0</v>
      </c>
      <c r="C11" s="112">
        <f t="shared" si="3"/>
        <v>14.100000000000001</v>
      </c>
      <c r="D11" s="167">
        <v>0.23300970873786303</v>
      </c>
      <c r="E11" s="112">
        <f t="shared" si="0"/>
        <v>2.3301050193540096</v>
      </c>
      <c r="F11" s="167">
        <v>0</v>
      </c>
      <c r="G11" s="112">
        <f t="shared" si="1"/>
        <v>0</v>
      </c>
      <c r="H11" s="167">
        <v>0.20869565217391156</v>
      </c>
      <c r="I11" s="112">
        <f t="shared" si="2"/>
        <v>2.0055652173913003</v>
      </c>
      <c r="J11" s="114">
        <v>41953</v>
      </c>
      <c r="K11" s="112">
        <v>14.100000000000001</v>
      </c>
      <c r="L11" s="167">
        <v>2.3301050193540096</v>
      </c>
      <c r="M11" s="167">
        <v>0</v>
      </c>
      <c r="N11" s="167">
        <v>2.0055652173913003</v>
      </c>
    </row>
    <row r="12" spans="1:14" ht="12.75">
      <c r="A12" s="114">
        <v>41954</v>
      </c>
      <c r="B12" s="112">
        <v>0.6</v>
      </c>
      <c r="C12" s="112">
        <f t="shared" si="3"/>
        <v>14.700000000000001</v>
      </c>
      <c r="D12" s="167">
        <v>0.23300970873786303</v>
      </c>
      <c r="E12" s="112">
        <f t="shared" si="0"/>
        <v>2.5631147280918727</v>
      </c>
      <c r="F12" s="167">
        <v>0</v>
      </c>
      <c r="G12" s="112">
        <f t="shared" si="1"/>
        <v>0</v>
      </c>
      <c r="H12" s="167">
        <v>0.20869565217391156</v>
      </c>
      <c r="I12" s="112">
        <f t="shared" si="2"/>
        <v>2.2142608695652117</v>
      </c>
      <c r="J12" s="114">
        <v>41954</v>
      </c>
      <c r="K12" s="112">
        <v>14.700000000000001</v>
      </c>
      <c r="L12" s="167">
        <v>2.5631147280918727</v>
      </c>
      <c r="M12" s="167">
        <v>0</v>
      </c>
      <c r="N12" s="167">
        <v>2.2142608695652117</v>
      </c>
    </row>
    <row r="13" spans="1:14" ht="12.75">
      <c r="A13" s="114">
        <v>41955</v>
      </c>
      <c r="B13" s="112">
        <v>0.3</v>
      </c>
      <c r="C13" s="112">
        <f t="shared" si="3"/>
        <v>15.000000000000002</v>
      </c>
      <c r="D13" s="167">
        <v>0.23300970873786303</v>
      </c>
      <c r="E13" s="112">
        <f t="shared" si="0"/>
        <v>2.7961244368297358</v>
      </c>
      <c r="F13" s="167">
        <v>0</v>
      </c>
      <c r="G13" s="112">
        <f t="shared" si="1"/>
        <v>0</v>
      </c>
      <c r="H13" s="167">
        <v>0.2137034161490677</v>
      </c>
      <c r="I13" s="112">
        <f t="shared" si="2"/>
        <v>2.4279642857142796</v>
      </c>
      <c r="J13" s="114">
        <v>41955</v>
      </c>
      <c r="K13" s="112">
        <v>15.000000000000002</v>
      </c>
      <c r="L13" s="167">
        <v>2.7961244368297358</v>
      </c>
      <c r="M13" s="167">
        <v>0</v>
      </c>
      <c r="N13" s="167">
        <v>2.4279642857142796</v>
      </c>
    </row>
    <row r="14" spans="1:14" ht="12.75">
      <c r="A14" s="114">
        <v>41956</v>
      </c>
      <c r="B14" s="112">
        <v>0</v>
      </c>
      <c r="C14" s="112">
        <f t="shared" si="3"/>
        <v>15.000000000000002</v>
      </c>
      <c r="D14" s="167">
        <v>0.23300970873786303</v>
      </c>
      <c r="E14" s="112">
        <f t="shared" si="0"/>
        <v>3.029134145567599</v>
      </c>
      <c r="F14" s="167">
        <v>0</v>
      </c>
      <c r="G14" s="112">
        <f t="shared" si="1"/>
        <v>0</v>
      </c>
      <c r="H14" s="167">
        <v>0.21428571428571366</v>
      </c>
      <c r="I14" s="112">
        <f t="shared" si="2"/>
        <v>2.642249999999993</v>
      </c>
      <c r="J14" s="114">
        <v>41956</v>
      </c>
      <c r="K14" s="112">
        <v>15.000000000000002</v>
      </c>
      <c r="L14" s="167">
        <v>3.029134145567599</v>
      </c>
      <c r="M14" s="167">
        <v>0</v>
      </c>
      <c r="N14" s="167">
        <v>2.642249999999993</v>
      </c>
    </row>
    <row r="15" spans="1:14" ht="12.75">
      <c r="A15" s="114">
        <v>41957</v>
      </c>
      <c r="B15" s="112">
        <v>0</v>
      </c>
      <c r="C15" s="112">
        <f t="shared" si="3"/>
        <v>15.000000000000002</v>
      </c>
      <c r="D15" s="167">
        <v>0.23300970873786303</v>
      </c>
      <c r="E15" s="112">
        <f t="shared" si="0"/>
        <v>3.262143854305462</v>
      </c>
      <c r="F15" s="167">
        <v>0</v>
      </c>
      <c r="G15" s="112">
        <f t="shared" si="1"/>
        <v>0</v>
      </c>
      <c r="H15" s="167">
        <v>0.21428571428571366</v>
      </c>
      <c r="I15" s="112">
        <f t="shared" si="2"/>
        <v>2.8565357142857066</v>
      </c>
      <c r="J15" s="114">
        <v>41957</v>
      </c>
      <c r="K15" s="112">
        <v>15.000000000000002</v>
      </c>
      <c r="L15" s="167">
        <v>3.262143854305462</v>
      </c>
      <c r="M15" s="167">
        <v>0</v>
      </c>
      <c r="N15" s="167">
        <v>2.8565357142857066</v>
      </c>
    </row>
    <row r="16" spans="1:14" ht="12.75">
      <c r="A16" s="114">
        <v>41958</v>
      </c>
      <c r="B16" s="112">
        <v>11.8</v>
      </c>
      <c r="C16" s="112">
        <f t="shared" si="3"/>
        <v>26.800000000000004</v>
      </c>
      <c r="D16" s="167">
        <v>0.23315248429468782</v>
      </c>
      <c r="E16" s="112">
        <f t="shared" si="0"/>
        <v>3.49529633860015</v>
      </c>
      <c r="F16" s="167">
        <v>0</v>
      </c>
      <c r="G16" s="112">
        <f t="shared" si="1"/>
        <v>0</v>
      </c>
      <c r="H16" s="167">
        <v>0.21428571428571366</v>
      </c>
      <c r="I16" s="112">
        <f t="shared" si="2"/>
        <v>3.07082142857142</v>
      </c>
      <c r="J16" s="114">
        <v>41958</v>
      </c>
      <c r="K16" s="112">
        <v>26.800000000000004</v>
      </c>
      <c r="L16" s="167">
        <v>3.49529633860015</v>
      </c>
      <c r="M16" s="167">
        <v>0</v>
      </c>
      <c r="N16" s="167">
        <v>3.07082142857142</v>
      </c>
    </row>
    <row r="17" spans="1:14" ht="12.75">
      <c r="A17" s="114">
        <v>41959</v>
      </c>
      <c r="B17" s="112">
        <v>13.1</v>
      </c>
      <c r="C17" s="112">
        <f t="shared" si="3"/>
        <v>39.900000000000006</v>
      </c>
      <c r="D17" s="167">
        <v>0.23529411764705813</v>
      </c>
      <c r="E17" s="112">
        <f t="shared" si="0"/>
        <v>3.730590456247208</v>
      </c>
      <c r="F17" s="167">
        <v>0</v>
      </c>
      <c r="G17" s="112">
        <f t="shared" si="1"/>
        <v>0</v>
      </c>
      <c r="H17" s="167">
        <v>0.21385113780025308</v>
      </c>
      <c r="I17" s="112">
        <f t="shared" si="2"/>
        <v>3.284672566371673</v>
      </c>
      <c r="J17" s="114">
        <v>41959</v>
      </c>
      <c r="K17" s="112">
        <v>39.900000000000006</v>
      </c>
      <c r="L17" s="167">
        <v>3.730590456247208</v>
      </c>
      <c r="M17" s="167">
        <v>0</v>
      </c>
      <c r="N17" s="167">
        <v>3.284672566371673</v>
      </c>
    </row>
    <row r="18" spans="1:14" ht="12.75">
      <c r="A18" s="114">
        <v>41960</v>
      </c>
      <c r="B18" s="112">
        <v>0.2</v>
      </c>
      <c r="C18" s="112">
        <f t="shared" si="3"/>
        <v>40.10000000000001</v>
      </c>
      <c r="D18" s="167">
        <v>0.23529411764705813</v>
      </c>
      <c r="E18" s="112">
        <f t="shared" si="0"/>
        <v>3.965884573894266</v>
      </c>
      <c r="F18" s="167">
        <v>0</v>
      </c>
      <c r="G18" s="112">
        <f t="shared" si="1"/>
        <v>0</v>
      </c>
      <c r="H18" s="167">
        <v>0.21238938053097425</v>
      </c>
      <c r="I18" s="112">
        <f t="shared" si="2"/>
        <v>3.4970619469026474</v>
      </c>
      <c r="J18" s="114">
        <v>41960</v>
      </c>
      <c r="K18" s="112">
        <v>40.10000000000001</v>
      </c>
      <c r="L18" s="167">
        <v>3.965884573894266</v>
      </c>
      <c r="M18" s="167">
        <v>0</v>
      </c>
      <c r="N18" s="167">
        <v>3.4970619469026474</v>
      </c>
    </row>
    <row r="19" spans="1:14" ht="12.75">
      <c r="A19" s="114">
        <v>41961</v>
      </c>
      <c r="B19" s="112">
        <v>0.8</v>
      </c>
      <c r="C19" s="112">
        <f t="shared" si="3"/>
        <v>40.900000000000006</v>
      </c>
      <c r="D19" s="167">
        <v>0.23529411764705813</v>
      </c>
      <c r="E19" s="112">
        <f t="shared" si="0"/>
        <v>4.201178691541324</v>
      </c>
      <c r="F19" s="167">
        <v>0</v>
      </c>
      <c r="G19" s="112">
        <f t="shared" si="1"/>
        <v>0</v>
      </c>
      <c r="H19" s="167">
        <v>0.21238938053097425</v>
      </c>
      <c r="I19" s="112">
        <f t="shared" si="2"/>
        <v>3.7094513274336216</v>
      </c>
      <c r="J19" s="114">
        <v>41961</v>
      </c>
      <c r="K19" s="112">
        <v>40.900000000000006</v>
      </c>
      <c r="L19" s="167">
        <v>4.201178691541324</v>
      </c>
      <c r="M19" s="167">
        <v>0</v>
      </c>
      <c r="N19" s="167">
        <v>3.7094513274336216</v>
      </c>
    </row>
    <row r="20" spans="1:14" ht="12.75">
      <c r="A20" s="114">
        <v>41962</v>
      </c>
      <c r="B20" s="112">
        <v>0</v>
      </c>
      <c r="C20" s="112">
        <f t="shared" si="3"/>
        <v>40.900000000000006</v>
      </c>
      <c r="D20" s="167">
        <v>0.23529411764705813</v>
      </c>
      <c r="E20" s="112">
        <f t="shared" si="0"/>
        <v>4.436472809188382</v>
      </c>
      <c r="F20" s="167">
        <v>0</v>
      </c>
      <c r="G20" s="112">
        <f t="shared" si="1"/>
        <v>0</v>
      </c>
      <c r="H20" s="167">
        <v>0.21238938053097425</v>
      </c>
      <c r="I20" s="112">
        <f t="shared" si="2"/>
        <v>3.921840707964596</v>
      </c>
      <c r="J20" s="114">
        <v>41962</v>
      </c>
      <c r="K20" s="112">
        <v>40.900000000000006</v>
      </c>
      <c r="L20" s="167">
        <v>4.436472809188382</v>
      </c>
      <c r="M20" s="167">
        <v>0</v>
      </c>
      <c r="N20" s="167">
        <v>3.921840707964596</v>
      </c>
    </row>
    <row r="21" spans="1:14" ht="12.75">
      <c r="A21" s="114">
        <v>41963</v>
      </c>
      <c r="B21" s="112">
        <v>0</v>
      </c>
      <c r="C21" s="112">
        <f t="shared" si="3"/>
        <v>40.900000000000006</v>
      </c>
      <c r="D21" s="167">
        <v>0.26715686274509765</v>
      </c>
      <c r="E21" s="112">
        <f t="shared" si="0"/>
        <v>4.70362967193348</v>
      </c>
      <c r="F21" s="167">
        <v>0</v>
      </c>
      <c r="G21" s="112">
        <f t="shared" si="1"/>
        <v>0</v>
      </c>
      <c r="H21" s="167">
        <v>0.21238938053097425</v>
      </c>
      <c r="I21" s="112">
        <f t="shared" si="2"/>
        <v>4.1342300884955705</v>
      </c>
      <c r="J21" s="114">
        <v>41963</v>
      </c>
      <c r="K21" s="112">
        <v>40.900000000000006</v>
      </c>
      <c r="L21" s="167">
        <v>4.70362967193348</v>
      </c>
      <c r="M21" s="167">
        <v>0</v>
      </c>
      <c r="N21" s="167">
        <v>4.1342300884955705</v>
      </c>
    </row>
    <row r="22" spans="1:14" ht="12.75">
      <c r="A22" s="114">
        <v>41964</v>
      </c>
      <c r="B22" s="112">
        <v>0</v>
      </c>
      <c r="C22" s="112">
        <f t="shared" si="3"/>
        <v>40.900000000000006</v>
      </c>
      <c r="D22" s="167">
        <v>0.31578947368420973</v>
      </c>
      <c r="E22" s="112">
        <f t="shared" si="0"/>
        <v>5.0194191456176895</v>
      </c>
      <c r="F22" s="167">
        <v>0</v>
      </c>
      <c r="G22" s="112">
        <f t="shared" si="1"/>
        <v>0</v>
      </c>
      <c r="H22" s="167">
        <v>0.2306358908858673</v>
      </c>
      <c r="I22" s="112">
        <f t="shared" si="2"/>
        <v>4.364865979381438</v>
      </c>
      <c r="J22" s="114">
        <v>41964</v>
      </c>
      <c r="K22" s="112">
        <v>40.900000000000006</v>
      </c>
      <c r="L22" s="167">
        <v>5.0194191456176895</v>
      </c>
      <c r="M22" s="167">
        <v>0</v>
      </c>
      <c r="N22" s="167">
        <v>4.364865979381438</v>
      </c>
    </row>
    <row r="23" spans="1:14" ht="12.75">
      <c r="A23" s="114">
        <v>41965</v>
      </c>
      <c r="B23" s="112">
        <v>0</v>
      </c>
      <c r="C23" s="112">
        <f t="shared" si="3"/>
        <v>40.900000000000006</v>
      </c>
      <c r="D23" s="167">
        <v>0.31578947368420973</v>
      </c>
      <c r="E23" s="112">
        <f t="shared" si="0"/>
        <v>5.335208619301899</v>
      </c>
      <c r="F23" s="167">
        <v>0</v>
      </c>
      <c r="G23" s="112">
        <f t="shared" si="1"/>
        <v>0</v>
      </c>
      <c r="H23" s="167">
        <v>0.2474226804123704</v>
      </c>
      <c r="I23" s="112">
        <f t="shared" si="2"/>
        <v>4.612288659793808</v>
      </c>
      <c r="J23" s="114">
        <v>41965</v>
      </c>
      <c r="K23" s="112">
        <v>40.900000000000006</v>
      </c>
      <c r="L23" s="167">
        <v>5.335208619301899</v>
      </c>
      <c r="M23" s="167">
        <v>0</v>
      </c>
      <c r="N23" s="167">
        <v>4.612288659793808</v>
      </c>
    </row>
    <row r="24" spans="1:14" ht="12.75">
      <c r="A24" s="114">
        <v>41966</v>
      </c>
      <c r="B24" s="112">
        <v>6.5</v>
      </c>
      <c r="C24" s="112">
        <f t="shared" si="3"/>
        <v>47.400000000000006</v>
      </c>
      <c r="D24" s="167">
        <v>0.3452729044834319</v>
      </c>
      <c r="E24" s="112">
        <f t="shared" si="0"/>
        <v>5.680481523785331</v>
      </c>
      <c r="F24" s="167">
        <v>0</v>
      </c>
      <c r="G24" s="112">
        <f t="shared" si="1"/>
        <v>0</v>
      </c>
      <c r="H24" s="167">
        <v>0.2474226804123704</v>
      </c>
      <c r="I24" s="112">
        <f t="shared" si="2"/>
        <v>4.859711340206179</v>
      </c>
      <c r="J24" s="114">
        <v>41966</v>
      </c>
      <c r="K24" s="112">
        <v>47.400000000000006</v>
      </c>
      <c r="L24" s="167">
        <v>5.680481523785331</v>
      </c>
      <c r="M24" s="167">
        <v>0</v>
      </c>
      <c r="N24" s="167">
        <v>4.859711340206179</v>
      </c>
    </row>
    <row r="25" spans="1:14" ht="12.75">
      <c r="A25" s="114">
        <v>41967</v>
      </c>
      <c r="B25" s="112">
        <v>0</v>
      </c>
      <c r="C25" s="112">
        <f t="shared" si="3"/>
        <v>47.400000000000006</v>
      </c>
      <c r="D25" s="167">
        <v>0.44444444444444614</v>
      </c>
      <c r="E25" s="112">
        <f t="shared" si="0"/>
        <v>6.124925968229777</v>
      </c>
      <c r="F25" s="167">
        <v>0</v>
      </c>
      <c r="G25" s="112">
        <f t="shared" si="1"/>
        <v>0</v>
      </c>
      <c r="H25" s="167">
        <v>0.2474226804123704</v>
      </c>
      <c r="I25" s="112">
        <f t="shared" si="2"/>
        <v>5.107134020618549</v>
      </c>
      <c r="J25" s="114">
        <v>41967</v>
      </c>
      <c r="K25" s="112">
        <v>47.400000000000006</v>
      </c>
      <c r="L25" s="167">
        <v>6.124925968229777</v>
      </c>
      <c r="M25" s="167">
        <v>0</v>
      </c>
      <c r="N25" s="167">
        <v>5.107134020618549</v>
      </c>
    </row>
    <row r="26" spans="1:14" ht="12.75">
      <c r="A26" s="114">
        <v>41968</v>
      </c>
      <c r="B26" s="112">
        <v>0</v>
      </c>
      <c r="C26" s="112">
        <f t="shared" si="3"/>
        <v>47.400000000000006</v>
      </c>
      <c r="D26" s="167">
        <v>0.44444444444444614</v>
      </c>
      <c r="E26" s="112">
        <f t="shared" si="0"/>
        <v>6.569370412674224</v>
      </c>
      <c r="F26" s="167">
        <v>0</v>
      </c>
      <c r="G26" s="112">
        <f t="shared" si="1"/>
        <v>0</v>
      </c>
      <c r="H26" s="167">
        <v>0.288588201603665</v>
      </c>
      <c r="I26" s="112">
        <f t="shared" si="2"/>
        <v>5.395722222222214</v>
      </c>
      <c r="J26" s="114">
        <v>41968</v>
      </c>
      <c r="K26" s="112">
        <v>47.400000000000006</v>
      </c>
      <c r="L26" s="167">
        <v>6.569370412674224</v>
      </c>
      <c r="M26" s="167">
        <v>0</v>
      </c>
      <c r="N26" s="167">
        <v>5.395722222222214</v>
      </c>
    </row>
    <row r="27" spans="1:14" ht="12.75">
      <c r="A27" s="114">
        <v>41969</v>
      </c>
      <c r="B27" s="112">
        <v>0.3</v>
      </c>
      <c r="C27" s="112">
        <f t="shared" si="3"/>
        <v>47.7</v>
      </c>
      <c r="D27" s="167">
        <v>0.4470899470899487</v>
      </c>
      <c r="E27" s="112">
        <f t="shared" si="0"/>
        <v>7.016460359764173</v>
      </c>
      <c r="F27" s="167">
        <v>0</v>
      </c>
      <c r="G27" s="112">
        <f t="shared" si="1"/>
        <v>0</v>
      </c>
      <c r="H27" s="167">
        <v>0.3333333333333324</v>
      </c>
      <c r="I27" s="112">
        <f t="shared" si="2"/>
        <v>5.729055555555546</v>
      </c>
      <c r="J27" s="114">
        <v>41969</v>
      </c>
      <c r="K27" s="112">
        <v>47.7</v>
      </c>
      <c r="L27" s="167">
        <v>7.016460359764173</v>
      </c>
      <c r="M27" s="167">
        <v>0</v>
      </c>
      <c r="N27" s="167">
        <v>5.729055555555546</v>
      </c>
    </row>
    <row r="28" spans="1:14" ht="12.75">
      <c r="A28" s="114">
        <v>41970</v>
      </c>
      <c r="B28" s="112">
        <v>0.2</v>
      </c>
      <c r="C28" s="112">
        <f t="shared" si="3"/>
        <v>47.900000000000006</v>
      </c>
      <c r="D28" s="167">
        <v>0.5923423423423393</v>
      </c>
      <c r="E28" s="112">
        <f t="shared" si="0"/>
        <v>7.608802702106512</v>
      </c>
      <c r="F28" s="167">
        <v>0</v>
      </c>
      <c r="G28" s="112">
        <f t="shared" si="1"/>
        <v>0</v>
      </c>
      <c r="H28" s="167">
        <v>0.3333333333333324</v>
      </c>
      <c r="I28" s="112">
        <f t="shared" si="2"/>
        <v>6.062388888888878</v>
      </c>
      <c r="J28" s="114">
        <v>41970</v>
      </c>
      <c r="K28" s="112">
        <v>47.900000000000006</v>
      </c>
      <c r="L28" s="167">
        <v>7.608802702106512</v>
      </c>
      <c r="M28" s="167">
        <v>0</v>
      </c>
      <c r="N28" s="167">
        <v>6.062388888888878</v>
      </c>
    </row>
    <row r="29" spans="1:14" ht="12.75">
      <c r="A29" s="114">
        <v>41971</v>
      </c>
      <c r="B29" s="112">
        <v>0</v>
      </c>
      <c r="C29" s="112">
        <f t="shared" si="3"/>
        <v>47.900000000000006</v>
      </c>
      <c r="D29" s="167">
        <v>0.6486486486486449</v>
      </c>
      <c r="E29" s="112">
        <f t="shared" si="0"/>
        <v>8.257451350755158</v>
      </c>
      <c r="F29" s="167">
        <v>0</v>
      </c>
      <c r="G29" s="112">
        <f t="shared" si="1"/>
        <v>0</v>
      </c>
      <c r="H29" s="167">
        <v>0.3532986111111106</v>
      </c>
      <c r="I29" s="112">
        <f t="shared" si="2"/>
        <v>6.415687499999989</v>
      </c>
      <c r="J29" s="114">
        <v>41971</v>
      </c>
      <c r="K29" s="112">
        <v>47.900000000000006</v>
      </c>
      <c r="L29" s="167">
        <v>8.257451350755158</v>
      </c>
      <c r="M29" s="167">
        <v>0</v>
      </c>
      <c r="N29" s="167">
        <v>6.415687499999989</v>
      </c>
    </row>
    <row r="30" spans="1:14" ht="12.75">
      <c r="A30" s="114">
        <v>41972</v>
      </c>
      <c r="B30" s="112">
        <v>0</v>
      </c>
      <c r="C30" s="112">
        <f t="shared" si="3"/>
        <v>47.900000000000006</v>
      </c>
      <c r="D30" s="167">
        <v>0.6486486486486449</v>
      </c>
      <c r="E30" s="112">
        <f t="shared" si="0"/>
        <v>8.906099999403803</v>
      </c>
      <c r="F30" s="167">
        <v>0</v>
      </c>
      <c r="G30" s="112">
        <f t="shared" si="1"/>
        <v>0</v>
      </c>
      <c r="H30" s="167">
        <v>0.3749999999999989</v>
      </c>
      <c r="I30" s="112">
        <f t="shared" si="2"/>
        <v>6.790687499999988</v>
      </c>
      <c r="J30" s="114">
        <v>41972</v>
      </c>
      <c r="K30" s="112">
        <v>47.900000000000006</v>
      </c>
      <c r="L30" s="167">
        <v>8.906099999403803</v>
      </c>
      <c r="M30" s="167">
        <v>0</v>
      </c>
      <c r="N30" s="167">
        <v>6.790687499999988</v>
      </c>
    </row>
    <row r="31" spans="1:14" ht="12.75">
      <c r="A31" s="114">
        <v>41973</v>
      </c>
      <c r="B31" s="112">
        <v>0</v>
      </c>
      <c r="C31" s="112">
        <f t="shared" si="3"/>
        <v>47.900000000000006</v>
      </c>
      <c r="D31" s="167">
        <v>0.6676520270270225</v>
      </c>
      <c r="E31" s="112">
        <f t="shared" si="0"/>
        <v>9.573752026430826</v>
      </c>
      <c r="F31" s="167">
        <v>0</v>
      </c>
      <c r="G31" s="112">
        <f t="shared" si="1"/>
        <v>0</v>
      </c>
      <c r="H31" s="167">
        <v>0.3749999999999989</v>
      </c>
      <c r="I31" s="112">
        <f t="shared" si="2"/>
        <v>7.165687499999987</v>
      </c>
      <c r="J31" s="114">
        <v>41973</v>
      </c>
      <c r="K31" s="112">
        <v>47.900000000000006</v>
      </c>
      <c r="L31" s="167">
        <v>9.573752026430826</v>
      </c>
      <c r="M31" s="167">
        <v>0</v>
      </c>
      <c r="N31" s="167">
        <v>7.165687499999987</v>
      </c>
    </row>
    <row r="32" spans="1:14" ht="12.75">
      <c r="A32" s="114">
        <v>41974</v>
      </c>
      <c r="B32" s="112">
        <v>0</v>
      </c>
      <c r="C32" s="112">
        <f t="shared" si="3"/>
        <v>47.900000000000006</v>
      </c>
      <c r="D32" s="167">
        <v>0.7499999999999978</v>
      </c>
      <c r="E32" s="112">
        <f t="shared" si="0"/>
        <v>10.323752026430824</v>
      </c>
      <c r="F32" s="167">
        <v>0</v>
      </c>
      <c r="G32" s="112">
        <f t="shared" si="1"/>
        <v>0</v>
      </c>
      <c r="H32" s="167">
        <v>0.3749999999999989</v>
      </c>
      <c r="I32" s="112">
        <f t="shared" si="2"/>
        <v>7.540687499999986</v>
      </c>
      <c r="J32" s="114">
        <v>41974</v>
      </c>
      <c r="K32" s="112">
        <v>47.900000000000006</v>
      </c>
      <c r="L32" s="167">
        <v>10.323752026430824</v>
      </c>
      <c r="M32" s="167">
        <v>0</v>
      </c>
      <c r="N32" s="167">
        <v>7.540687499999986</v>
      </c>
    </row>
    <row r="33" spans="1:14" ht="12.75">
      <c r="A33" s="114">
        <v>41975</v>
      </c>
      <c r="B33" s="112">
        <v>0</v>
      </c>
      <c r="C33" s="112">
        <f t="shared" si="3"/>
        <v>47.900000000000006</v>
      </c>
      <c r="D33" s="167">
        <v>0.7499999999999978</v>
      </c>
      <c r="E33" s="112">
        <f t="shared" si="0"/>
        <v>11.073752026430823</v>
      </c>
      <c r="F33" s="167">
        <v>0</v>
      </c>
      <c r="G33" s="112">
        <f t="shared" si="1"/>
        <v>0</v>
      </c>
      <c r="H33" s="167">
        <v>0.3749999999999989</v>
      </c>
      <c r="I33" s="112">
        <f t="shared" si="2"/>
        <v>7.9156874999999856</v>
      </c>
      <c r="J33" s="114">
        <v>41975</v>
      </c>
      <c r="K33" s="112">
        <v>47.900000000000006</v>
      </c>
      <c r="L33" s="167">
        <v>11.073752026430823</v>
      </c>
      <c r="M33" s="167">
        <v>0</v>
      </c>
      <c r="N33" s="167">
        <v>7.9156874999999856</v>
      </c>
    </row>
    <row r="34" spans="1:14" ht="12.75">
      <c r="A34" s="114">
        <v>41976</v>
      </c>
      <c r="B34" s="112">
        <v>0</v>
      </c>
      <c r="C34" s="112">
        <f t="shared" si="3"/>
        <v>47.900000000000006</v>
      </c>
      <c r="D34" s="167">
        <v>0.7906788793103489</v>
      </c>
      <c r="E34" s="112">
        <f t="shared" si="0"/>
        <v>11.864430905741171</v>
      </c>
      <c r="F34" s="167">
        <v>0</v>
      </c>
      <c r="G34" s="112">
        <f t="shared" si="1"/>
        <v>0</v>
      </c>
      <c r="H34" s="167">
        <v>0.3767641129032254</v>
      </c>
      <c r="I34" s="112">
        <f t="shared" si="2"/>
        <v>8.29245161290321</v>
      </c>
      <c r="J34" s="114">
        <v>41976</v>
      </c>
      <c r="K34" s="112">
        <v>47.900000000000006</v>
      </c>
      <c r="L34" s="167">
        <v>11.864430905741171</v>
      </c>
      <c r="M34" s="167">
        <v>0</v>
      </c>
      <c r="N34" s="167">
        <v>8.29245161290321</v>
      </c>
    </row>
    <row r="35" spans="1:14" ht="12.75">
      <c r="A35" s="114">
        <v>41977</v>
      </c>
      <c r="B35" s="112">
        <v>0</v>
      </c>
      <c r="C35" s="112">
        <f t="shared" si="3"/>
        <v>47.900000000000006</v>
      </c>
      <c r="D35" s="167">
        <v>0.8189655172413808</v>
      </c>
      <c r="E35" s="112">
        <f t="shared" si="0"/>
        <v>12.683396422982552</v>
      </c>
      <c r="F35" s="167">
        <v>0</v>
      </c>
      <c r="G35" s="112">
        <f t="shared" si="1"/>
        <v>0</v>
      </c>
      <c r="H35" s="167">
        <v>0.3870967741935481</v>
      </c>
      <c r="I35" s="112">
        <f t="shared" si="2"/>
        <v>8.679548387096759</v>
      </c>
      <c r="J35" s="114">
        <v>41977</v>
      </c>
      <c r="K35" s="112">
        <v>47.900000000000006</v>
      </c>
      <c r="L35" s="167">
        <v>12.683396422982552</v>
      </c>
      <c r="M35" s="167">
        <v>0</v>
      </c>
      <c r="N35" s="167">
        <v>8.679548387096759</v>
      </c>
    </row>
    <row r="36" spans="1:14" ht="12.75">
      <c r="A36" s="114">
        <v>41978</v>
      </c>
      <c r="B36" s="112">
        <v>0</v>
      </c>
      <c r="C36" s="112">
        <f t="shared" si="3"/>
        <v>47.900000000000006</v>
      </c>
      <c r="D36" s="167">
        <v>0.8017241379310328</v>
      </c>
      <c r="E36" s="112">
        <f t="shared" si="0"/>
        <v>13.485120560913584</v>
      </c>
      <c r="F36" s="167">
        <v>0</v>
      </c>
      <c r="G36" s="112">
        <f t="shared" si="1"/>
        <v>0</v>
      </c>
      <c r="H36" s="167">
        <v>0.3870967741935481</v>
      </c>
      <c r="I36" s="112">
        <f t="shared" si="2"/>
        <v>9.066645161290307</v>
      </c>
      <c r="J36" s="114">
        <v>41978</v>
      </c>
      <c r="K36" s="112">
        <v>47.900000000000006</v>
      </c>
      <c r="L36" s="167">
        <v>13.485120560913584</v>
      </c>
      <c r="M36" s="167">
        <v>0</v>
      </c>
      <c r="N36" s="167">
        <v>9.066645161290307</v>
      </c>
    </row>
    <row r="37" spans="1:14" ht="12.75">
      <c r="A37" s="114">
        <v>41979</v>
      </c>
      <c r="B37" s="112">
        <v>0</v>
      </c>
      <c r="C37" s="112">
        <f t="shared" si="3"/>
        <v>47.900000000000006</v>
      </c>
      <c r="D37" s="167">
        <v>0.8275862068965563</v>
      </c>
      <c r="E37" s="112">
        <f t="shared" si="0"/>
        <v>14.312706767810141</v>
      </c>
      <c r="F37" s="167">
        <v>0</v>
      </c>
      <c r="G37" s="112">
        <f t="shared" si="1"/>
        <v>0</v>
      </c>
      <c r="H37" s="167">
        <v>0.3870967741935481</v>
      </c>
      <c r="I37" s="112">
        <f t="shared" si="2"/>
        <v>9.453741935483855</v>
      </c>
      <c r="J37" s="114">
        <v>41979</v>
      </c>
      <c r="K37" s="112">
        <v>47.900000000000006</v>
      </c>
      <c r="L37" s="167">
        <v>14.312706767810141</v>
      </c>
      <c r="M37" s="167">
        <v>0</v>
      </c>
      <c r="N37" s="167">
        <v>9.453741935483855</v>
      </c>
    </row>
    <row r="38" spans="1:14" ht="12.75">
      <c r="A38" s="114">
        <v>41980</v>
      </c>
      <c r="B38" s="112">
        <v>3.6</v>
      </c>
      <c r="C38" s="112">
        <f t="shared" si="3"/>
        <v>51.50000000000001</v>
      </c>
      <c r="D38" s="167">
        <v>0.8528325123152682</v>
      </c>
      <c r="E38" s="112">
        <f t="shared" si="0"/>
        <v>15.16553928012541</v>
      </c>
      <c r="F38" s="167">
        <v>0</v>
      </c>
      <c r="G38" s="112">
        <f t="shared" si="1"/>
        <v>0</v>
      </c>
      <c r="H38" s="167">
        <v>0.3870967741935481</v>
      </c>
      <c r="I38" s="112">
        <f t="shared" si="2"/>
        <v>9.840838709677403</v>
      </c>
      <c r="J38" s="114">
        <v>41980</v>
      </c>
      <c r="K38" s="112">
        <v>51.50000000000001</v>
      </c>
      <c r="L38" s="167">
        <v>15.16553928012541</v>
      </c>
      <c r="M38" s="167">
        <v>0</v>
      </c>
      <c r="N38" s="167">
        <v>9.840838709677403</v>
      </c>
    </row>
    <row r="39" spans="1:14" ht="12.75">
      <c r="A39" s="114">
        <v>41981</v>
      </c>
      <c r="B39" s="112">
        <v>0.1</v>
      </c>
      <c r="C39" s="112">
        <f t="shared" si="3"/>
        <v>51.60000000000001</v>
      </c>
      <c r="D39" s="167">
        <v>0.8571428571428547</v>
      </c>
      <c r="E39" s="112">
        <f t="shared" si="0"/>
        <v>16.022682137268266</v>
      </c>
      <c r="F39" s="167">
        <v>0</v>
      </c>
      <c r="G39" s="112">
        <f t="shared" si="1"/>
        <v>0</v>
      </c>
      <c r="H39" s="167">
        <v>0.3870967741935481</v>
      </c>
      <c r="I39" s="112">
        <f t="shared" si="2"/>
        <v>10.22793548387095</v>
      </c>
      <c r="J39" s="114">
        <v>41981</v>
      </c>
      <c r="K39" s="112">
        <v>51.60000000000001</v>
      </c>
      <c r="L39" s="167">
        <v>16.022682137268266</v>
      </c>
      <c r="M39" s="167">
        <v>0</v>
      </c>
      <c r="N39" s="167">
        <v>10.22793548387095</v>
      </c>
    </row>
    <row r="40" spans="1:14" ht="12.75">
      <c r="A40" s="114">
        <v>41982</v>
      </c>
      <c r="B40" s="112">
        <v>1.1</v>
      </c>
      <c r="C40" s="112">
        <f t="shared" si="3"/>
        <v>52.70000000000001</v>
      </c>
      <c r="D40" s="167">
        <v>0.8736772486772498</v>
      </c>
      <c r="E40" s="112">
        <f t="shared" si="0"/>
        <v>16.896359385945516</v>
      </c>
      <c r="F40" s="167">
        <v>0</v>
      </c>
      <c r="G40" s="112">
        <f t="shared" si="1"/>
        <v>0</v>
      </c>
      <c r="H40" s="167">
        <v>0.3870967741935481</v>
      </c>
      <c r="I40" s="112">
        <f t="shared" si="2"/>
        <v>10.615032258064499</v>
      </c>
      <c r="J40" s="114">
        <v>41982</v>
      </c>
      <c r="K40" s="112">
        <v>52.70000000000001</v>
      </c>
      <c r="L40" s="167">
        <v>16.896359385945516</v>
      </c>
      <c r="M40" s="167">
        <v>0</v>
      </c>
      <c r="N40" s="167">
        <v>10.615032258064499</v>
      </c>
    </row>
    <row r="41" spans="1:14" ht="12.75">
      <c r="A41" s="114">
        <v>41983</v>
      </c>
      <c r="B41" s="112">
        <v>2.3</v>
      </c>
      <c r="C41" s="112">
        <f t="shared" si="3"/>
        <v>55.00000000000001</v>
      </c>
      <c r="D41" s="167">
        <v>0.8888888888888923</v>
      </c>
      <c r="E41" s="112">
        <f t="shared" si="0"/>
        <v>17.78524827483441</v>
      </c>
      <c r="F41" s="167">
        <v>0</v>
      </c>
      <c r="G41" s="112">
        <f t="shared" si="1"/>
        <v>0</v>
      </c>
      <c r="H41" s="167">
        <v>0.3870967741935481</v>
      </c>
      <c r="I41" s="112">
        <f t="shared" si="2"/>
        <v>11.002129032258047</v>
      </c>
      <c r="J41" s="114">
        <v>41983</v>
      </c>
      <c r="K41" s="112">
        <v>55.00000000000001</v>
      </c>
      <c r="L41" s="167">
        <v>17.78524827483441</v>
      </c>
      <c r="M41" s="167">
        <v>0</v>
      </c>
      <c r="N41" s="167">
        <v>11.002129032258047</v>
      </c>
    </row>
    <row r="42" spans="1:14" ht="12.75">
      <c r="A42" s="114">
        <v>41984</v>
      </c>
      <c r="B42" s="112">
        <v>13</v>
      </c>
      <c r="C42" s="112">
        <f t="shared" si="3"/>
        <v>68</v>
      </c>
      <c r="D42" s="167">
        <v>0.8802910052910068</v>
      </c>
      <c r="E42" s="112">
        <f t="shared" si="0"/>
        <v>18.665539280125415</v>
      </c>
      <c r="F42" s="167">
        <v>0</v>
      </c>
      <c r="G42" s="112">
        <f t="shared" si="1"/>
        <v>0</v>
      </c>
      <c r="H42" s="167">
        <v>0.38230846774193356</v>
      </c>
      <c r="I42" s="112">
        <f t="shared" si="2"/>
        <v>11.384437499999981</v>
      </c>
      <c r="J42" s="114">
        <v>41984</v>
      </c>
      <c r="K42" s="112">
        <v>68</v>
      </c>
      <c r="L42" s="167">
        <v>18.665539280125415</v>
      </c>
      <c r="M42" s="167">
        <v>0</v>
      </c>
      <c r="N42" s="167">
        <v>11.384437499999981</v>
      </c>
    </row>
    <row r="43" spans="1:14" ht="12.75">
      <c r="A43" s="114">
        <v>41985</v>
      </c>
      <c r="B43" s="112">
        <v>15.3</v>
      </c>
      <c r="C43" s="112">
        <f t="shared" si="3"/>
        <v>83.3</v>
      </c>
      <c r="D43" s="167">
        <v>0.8511904761904737</v>
      </c>
      <c r="E43" s="112">
        <f t="shared" si="0"/>
        <v>19.51672975631589</v>
      </c>
      <c r="F43" s="167">
        <v>0</v>
      </c>
      <c r="G43" s="112">
        <f t="shared" si="1"/>
        <v>0</v>
      </c>
      <c r="H43" s="167">
        <v>0.3749999999999989</v>
      </c>
      <c r="I43" s="112">
        <f t="shared" si="2"/>
        <v>11.75943749999998</v>
      </c>
      <c r="J43" s="114">
        <v>41985</v>
      </c>
      <c r="K43" s="112">
        <v>83.3</v>
      </c>
      <c r="L43" s="167">
        <v>19.51672975631589</v>
      </c>
      <c r="M43" s="167">
        <v>0</v>
      </c>
      <c r="N43" s="167">
        <v>11.75943749999998</v>
      </c>
    </row>
    <row r="44" spans="1:14" ht="12.75">
      <c r="A44" s="114">
        <v>41986</v>
      </c>
      <c r="B44" s="112">
        <v>0.2</v>
      </c>
      <c r="C44" s="112">
        <f t="shared" si="3"/>
        <v>83.5</v>
      </c>
      <c r="D44" s="167">
        <v>0.7999999999999977</v>
      </c>
      <c r="E44" s="112">
        <f t="shared" si="0"/>
        <v>20.316729756315887</v>
      </c>
      <c r="F44" s="167">
        <v>0</v>
      </c>
      <c r="G44" s="112">
        <f t="shared" si="1"/>
        <v>0</v>
      </c>
      <c r="H44" s="167">
        <v>0.3736778846153844</v>
      </c>
      <c r="I44" s="112">
        <f t="shared" si="2"/>
        <v>12.133115384615364</v>
      </c>
      <c r="J44" s="114">
        <v>41986</v>
      </c>
      <c r="K44" s="112">
        <v>83.5</v>
      </c>
      <c r="L44" s="167">
        <v>20.316729756315887</v>
      </c>
      <c r="M44" s="167">
        <v>0</v>
      </c>
      <c r="N44" s="167">
        <v>12.133115384615364</v>
      </c>
    </row>
    <row r="45" spans="1:14" ht="12.75">
      <c r="A45" s="114">
        <v>41987</v>
      </c>
      <c r="B45" s="112">
        <v>0.5</v>
      </c>
      <c r="C45" s="112">
        <f t="shared" si="3"/>
        <v>84</v>
      </c>
      <c r="D45" s="167">
        <v>0.7999999999999977</v>
      </c>
      <c r="E45" s="112">
        <f t="shared" si="0"/>
        <v>21.116729756315884</v>
      </c>
      <c r="F45" s="167">
        <v>0</v>
      </c>
      <c r="G45" s="112">
        <f t="shared" si="1"/>
        <v>0</v>
      </c>
      <c r="H45" s="167">
        <v>0.3692307692307682</v>
      </c>
      <c r="I45" s="112">
        <f t="shared" si="2"/>
        <v>12.502346153846132</v>
      </c>
      <c r="J45" s="114">
        <v>41987</v>
      </c>
      <c r="K45" s="112">
        <v>84</v>
      </c>
      <c r="L45" s="167">
        <v>21.116729756315884</v>
      </c>
      <c r="M45" s="167">
        <v>0</v>
      </c>
      <c r="N45" s="167">
        <v>12.502346153846132</v>
      </c>
    </row>
    <row r="46" spans="1:14" ht="12.75">
      <c r="A46" s="114">
        <v>41988</v>
      </c>
      <c r="B46" s="112">
        <v>3.9</v>
      </c>
      <c r="C46" s="112">
        <f t="shared" si="3"/>
        <v>87.9</v>
      </c>
      <c r="D46" s="167">
        <v>0.7999999999999977</v>
      </c>
      <c r="E46" s="112">
        <f t="shared" si="0"/>
        <v>21.91672975631588</v>
      </c>
      <c r="F46" s="167">
        <v>0</v>
      </c>
      <c r="G46" s="112">
        <f t="shared" si="1"/>
        <v>0</v>
      </c>
      <c r="H46" s="167">
        <v>0.3692307692307682</v>
      </c>
      <c r="I46" s="112">
        <f t="shared" si="2"/>
        <v>12.8715769230769</v>
      </c>
      <c r="J46" s="114">
        <v>41988</v>
      </c>
      <c r="K46" s="112">
        <v>87.9</v>
      </c>
      <c r="L46" s="167">
        <v>21.91672975631588</v>
      </c>
      <c r="M46" s="167">
        <v>0</v>
      </c>
      <c r="N46" s="167">
        <v>12.8715769230769</v>
      </c>
    </row>
    <row r="47" spans="1:14" ht="12.75">
      <c r="A47" s="114">
        <v>41989</v>
      </c>
      <c r="B47" s="112">
        <v>1.6</v>
      </c>
      <c r="C47" s="112">
        <f t="shared" si="3"/>
        <v>89.5</v>
      </c>
      <c r="D47" s="167">
        <v>0.7999999999999977</v>
      </c>
      <c r="E47" s="112">
        <f t="shared" si="0"/>
        <v>22.71672975631588</v>
      </c>
      <c r="F47" s="167">
        <v>0</v>
      </c>
      <c r="G47" s="112">
        <f t="shared" si="1"/>
        <v>0</v>
      </c>
      <c r="H47" s="167">
        <v>0.3692307692307682</v>
      </c>
      <c r="I47" s="112">
        <f t="shared" si="2"/>
        <v>13.240807692307667</v>
      </c>
      <c r="J47" s="114">
        <v>41989</v>
      </c>
      <c r="K47" s="112">
        <v>89.5</v>
      </c>
      <c r="L47" s="167">
        <v>22.71672975631588</v>
      </c>
      <c r="M47" s="167">
        <v>0</v>
      </c>
      <c r="N47" s="167">
        <v>13.240807692307667</v>
      </c>
    </row>
    <row r="48" spans="1:14" ht="12.75">
      <c r="A48" s="114">
        <v>41990</v>
      </c>
      <c r="B48" s="112">
        <v>3.8</v>
      </c>
      <c r="C48" s="112">
        <f t="shared" si="3"/>
        <v>93.3</v>
      </c>
      <c r="D48" s="167">
        <v>0.7973118279569872</v>
      </c>
      <c r="E48" s="112">
        <f t="shared" si="0"/>
        <v>23.514041584272867</v>
      </c>
      <c r="F48" s="167">
        <v>0</v>
      </c>
      <c r="G48" s="112">
        <f t="shared" si="1"/>
        <v>0</v>
      </c>
      <c r="H48" s="167">
        <v>0.3692307692307682</v>
      </c>
      <c r="I48" s="112">
        <f t="shared" si="2"/>
        <v>13.610038461538435</v>
      </c>
      <c r="J48" s="114">
        <v>41990</v>
      </c>
      <c r="K48" s="112">
        <v>93.3</v>
      </c>
      <c r="L48" s="167">
        <v>23.514041584272867</v>
      </c>
      <c r="M48" s="167">
        <v>0</v>
      </c>
      <c r="N48" s="167">
        <v>13.610038461538435</v>
      </c>
    </row>
    <row r="49" spans="1:14" ht="12.75">
      <c r="A49" s="114">
        <v>41991</v>
      </c>
      <c r="B49" s="112">
        <v>12</v>
      </c>
      <c r="C49" s="112">
        <f t="shared" si="3"/>
        <v>105.3</v>
      </c>
      <c r="D49" s="167">
        <v>0.7741935483870962</v>
      </c>
      <c r="E49" s="112">
        <f t="shared" si="0"/>
        <v>24.288235132659963</v>
      </c>
      <c r="F49" s="167">
        <v>0</v>
      </c>
      <c r="G49" s="112">
        <f t="shared" si="1"/>
        <v>0</v>
      </c>
      <c r="H49" s="167">
        <v>0.3692307692307682</v>
      </c>
      <c r="I49" s="112">
        <f t="shared" si="2"/>
        <v>13.979269230769203</v>
      </c>
      <c r="J49" s="114">
        <v>41991</v>
      </c>
      <c r="K49" s="112">
        <v>105.3</v>
      </c>
      <c r="L49" s="167">
        <v>24.288235132659963</v>
      </c>
      <c r="M49" s="167">
        <v>0</v>
      </c>
      <c r="N49" s="167">
        <v>13.979269230769203</v>
      </c>
    </row>
    <row r="50" spans="1:14" ht="12.75">
      <c r="A50" s="114">
        <v>41992</v>
      </c>
      <c r="B50" s="112">
        <v>9.1</v>
      </c>
      <c r="C50" s="112">
        <f t="shared" si="3"/>
        <v>114.39999999999999</v>
      </c>
      <c r="D50" s="167">
        <v>0.7951612903225783</v>
      </c>
      <c r="E50" s="112">
        <f t="shared" si="0"/>
        <v>25.083396422982542</v>
      </c>
      <c r="F50" s="167">
        <v>0</v>
      </c>
      <c r="G50" s="112">
        <f t="shared" si="1"/>
        <v>0</v>
      </c>
      <c r="H50" s="167">
        <v>0.3877747252747242</v>
      </c>
      <c r="I50" s="112">
        <f t="shared" si="2"/>
        <v>14.367043956043927</v>
      </c>
      <c r="J50" s="114">
        <v>41992</v>
      </c>
      <c r="K50" s="112">
        <v>114.39999999999999</v>
      </c>
      <c r="L50" s="167">
        <v>25.083396422982542</v>
      </c>
      <c r="M50" s="167">
        <v>0</v>
      </c>
      <c r="N50" s="167">
        <v>14.367043956043927</v>
      </c>
    </row>
    <row r="51" spans="1:14" ht="12.75">
      <c r="A51" s="114">
        <v>41993</v>
      </c>
      <c r="B51" s="112">
        <v>3</v>
      </c>
      <c r="C51" s="112">
        <f t="shared" si="3"/>
        <v>117.39999999999999</v>
      </c>
      <c r="D51" s="167">
        <v>0.8321428571428547</v>
      </c>
      <c r="E51" s="112">
        <f t="shared" si="0"/>
        <v>25.915539280125397</v>
      </c>
      <c r="F51" s="167">
        <v>0</v>
      </c>
      <c r="G51" s="112">
        <f t="shared" si="1"/>
        <v>0</v>
      </c>
      <c r="H51" s="167">
        <v>0.4285714285714273</v>
      </c>
      <c r="I51" s="112">
        <f t="shared" si="2"/>
        <v>14.795615384615354</v>
      </c>
      <c r="J51" s="114">
        <v>41993</v>
      </c>
      <c r="K51" s="112">
        <v>117.39999999999999</v>
      </c>
      <c r="L51" s="167">
        <v>25.915539280125397</v>
      </c>
      <c r="M51" s="167">
        <v>0</v>
      </c>
      <c r="N51" s="167">
        <v>14.795615384615354</v>
      </c>
    </row>
    <row r="52" spans="1:14" ht="12.75">
      <c r="A52" s="114">
        <v>41994</v>
      </c>
      <c r="B52" s="112">
        <v>0.6</v>
      </c>
      <c r="C52" s="112">
        <f t="shared" si="3"/>
        <v>117.99999999999999</v>
      </c>
      <c r="D52" s="167">
        <v>1.0178571428571426</v>
      </c>
      <c r="E52" s="112">
        <f t="shared" si="0"/>
        <v>26.93339642298254</v>
      </c>
      <c r="F52" s="167">
        <v>0</v>
      </c>
      <c r="G52" s="112">
        <f t="shared" si="1"/>
        <v>0</v>
      </c>
      <c r="H52" s="167">
        <v>0.4285714285714273</v>
      </c>
      <c r="I52" s="112">
        <f t="shared" si="2"/>
        <v>15.224186813186781</v>
      </c>
      <c r="J52" s="114">
        <v>41994</v>
      </c>
      <c r="K52" s="112">
        <v>117.99999999999999</v>
      </c>
      <c r="L52" s="167">
        <v>26.93339642298254</v>
      </c>
      <c r="M52" s="167">
        <v>0</v>
      </c>
      <c r="N52" s="167">
        <v>15.224186813186781</v>
      </c>
    </row>
    <row r="53" spans="1:14" ht="12.75">
      <c r="A53" s="114">
        <v>41995</v>
      </c>
      <c r="B53" s="112">
        <v>3.4</v>
      </c>
      <c r="C53" s="112">
        <f t="shared" si="3"/>
        <v>121.39999999999999</v>
      </c>
      <c r="D53" s="167">
        <v>1.4666666666666643</v>
      </c>
      <c r="E53" s="112">
        <f t="shared" si="0"/>
        <v>28.400063089649205</v>
      </c>
      <c r="F53" s="167">
        <v>0</v>
      </c>
      <c r="G53" s="112">
        <f t="shared" si="1"/>
        <v>0</v>
      </c>
      <c r="H53" s="167">
        <v>0.8482142857142833</v>
      </c>
      <c r="I53" s="112">
        <f t="shared" si="2"/>
        <v>16.072401098901064</v>
      </c>
      <c r="J53" s="114">
        <v>41995</v>
      </c>
      <c r="K53" s="112">
        <v>121.39999999999999</v>
      </c>
      <c r="L53" s="167">
        <v>28.400063089649205</v>
      </c>
      <c r="M53" s="167">
        <v>0</v>
      </c>
      <c r="N53" s="167">
        <v>16.072401098901064</v>
      </c>
    </row>
    <row r="54" spans="1:14" ht="12.75">
      <c r="A54" s="114">
        <v>41996</v>
      </c>
      <c r="B54" s="112">
        <v>0.6</v>
      </c>
      <c r="C54" s="112">
        <f t="shared" si="3"/>
        <v>121.99999999999999</v>
      </c>
      <c r="D54" s="167">
        <v>2.0979166666666598</v>
      </c>
      <c r="E54" s="112">
        <f t="shared" si="0"/>
        <v>30.497979756315864</v>
      </c>
      <c r="F54" s="167">
        <v>0</v>
      </c>
      <c r="G54" s="112">
        <f t="shared" si="1"/>
        <v>0</v>
      </c>
      <c r="H54" s="167">
        <v>1.1964285714285703</v>
      </c>
      <c r="I54" s="112">
        <f t="shared" si="2"/>
        <v>17.268829670329634</v>
      </c>
      <c r="J54" s="114">
        <v>41996</v>
      </c>
      <c r="K54" s="112">
        <v>121.99999999999999</v>
      </c>
      <c r="L54" s="167">
        <v>30.497979756315864</v>
      </c>
      <c r="M54" s="167">
        <v>0</v>
      </c>
      <c r="N54" s="167">
        <v>17.268829670329634</v>
      </c>
    </row>
    <row r="55" spans="1:14" ht="12.75">
      <c r="A55" s="114">
        <v>41997</v>
      </c>
      <c r="B55" s="112">
        <v>4.5</v>
      </c>
      <c r="C55" s="112">
        <f t="shared" si="3"/>
        <v>126.49999999999999</v>
      </c>
      <c r="D55" s="167">
        <v>3.1517857142857153</v>
      </c>
      <c r="E55" s="112">
        <f t="shared" si="0"/>
        <v>33.64976547060158</v>
      </c>
      <c r="F55" s="167">
        <v>0</v>
      </c>
      <c r="G55" s="112">
        <f t="shared" si="1"/>
        <v>0</v>
      </c>
      <c r="H55" s="167">
        <v>1.7719780219780168</v>
      </c>
      <c r="I55" s="112">
        <f t="shared" si="2"/>
        <v>19.040807692307652</v>
      </c>
      <c r="J55" s="114">
        <v>41997</v>
      </c>
      <c r="K55" s="112">
        <v>126.49999999999999</v>
      </c>
      <c r="L55" s="167">
        <v>33.64976547060158</v>
      </c>
      <c r="M55" s="167">
        <v>0</v>
      </c>
      <c r="N55" s="167">
        <v>19.040807692307652</v>
      </c>
    </row>
    <row r="56" spans="1:14" ht="12.75">
      <c r="A56" s="114">
        <v>41998</v>
      </c>
      <c r="B56" s="112">
        <v>2</v>
      </c>
      <c r="C56" s="112">
        <f t="shared" si="3"/>
        <v>128.5</v>
      </c>
      <c r="D56" s="167">
        <v>3.7023809523809414</v>
      </c>
      <c r="E56" s="112">
        <f t="shared" si="0"/>
        <v>37.35214642298252</v>
      </c>
      <c r="F56" s="167">
        <v>0</v>
      </c>
      <c r="G56" s="112">
        <f t="shared" si="1"/>
        <v>0</v>
      </c>
      <c r="H56" s="167">
        <v>2.0559440559440536</v>
      </c>
      <c r="I56" s="112">
        <f t="shared" si="2"/>
        <v>21.096751748251705</v>
      </c>
      <c r="J56" s="114">
        <v>41998</v>
      </c>
      <c r="K56" s="112">
        <v>128.5</v>
      </c>
      <c r="L56" s="167">
        <v>37.35214642298252</v>
      </c>
      <c r="M56" s="167">
        <v>0</v>
      </c>
      <c r="N56" s="167">
        <v>21.096751748251705</v>
      </c>
    </row>
    <row r="57" spans="1:14" ht="12.75">
      <c r="A57" s="114">
        <v>41999</v>
      </c>
      <c r="B57" s="112">
        <v>0</v>
      </c>
      <c r="C57" s="112">
        <f t="shared" si="3"/>
        <v>128.5</v>
      </c>
      <c r="D57" s="167">
        <v>3.999999999999988</v>
      </c>
      <c r="E57" s="112">
        <f t="shared" si="0"/>
        <v>41.35214642298251</v>
      </c>
      <c r="F57" s="167">
        <v>0</v>
      </c>
      <c r="G57" s="112">
        <f t="shared" si="1"/>
        <v>0</v>
      </c>
      <c r="H57" s="167">
        <v>2.181818181818185</v>
      </c>
      <c r="I57" s="112">
        <f t="shared" si="2"/>
        <v>23.278569930069892</v>
      </c>
      <c r="J57" s="114">
        <v>41999</v>
      </c>
      <c r="K57" s="112">
        <v>128.5</v>
      </c>
      <c r="L57" s="167">
        <v>41.35214642298251</v>
      </c>
      <c r="M57" s="167">
        <v>0</v>
      </c>
      <c r="N57" s="167">
        <v>23.278569930069892</v>
      </c>
    </row>
    <row r="58" spans="1:14" ht="12.75">
      <c r="A58" s="114">
        <v>42000</v>
      </c>
      <c r="B58" s="112">
        <v>0.2</v>
      </c>
      <c r="C58" s="112">
        <f t="shared" si="3"/>
        <v>128.7</v>
      </c>
      <c r="D58" s="167">
        <v>3.999999999999988</v>
      </c>
      <c r="E58" s="112">
        <f t="shared" si="0"/>
        <v>45.35214642298249</v>
      </c>
      <c r="F58" s="167">
        <v>0</v>
      </c>
      <c r="G58" s="112">
        <f t="shared" si="1"/>
        <v>0</v>
      </c>
      <c r="H58" s="167">
        <v>2.181818181818185</v>
      </c>
      <c r="I58" s="112">
        <f t="shared" si="2"/>
        <v>25.46038811188808</v>
      </c>
      <c r="J58" s="114">
        <v>42000</v>
      </c>
      <c r="K58" s="112">
        <v>128.7</v>
      </c>
      <c r="L58" s="167">
        <v>45.35214642298249</v>
      </c>
      <c r="M58" s="167">
        <v>0</v>
      </c>
      <c r="N58" s="167">
        <v>25.46038811188808</v>
      </c>
    </row>
    <row r="59" spans="1:14" ht="12.75">
      <c r="A59" s="114">
        <v>42001</v>
      </c>
      <c r="B59" s="112">
        <v>1.9</v>
      </c>
      <c r="C59" s="112">
        <f t="shared" si="3"/>
        <v>130.6</v>
      </c>
      <c r="D59" s="167">
        <v>3.999999999999988</v>
      </c>
      <c r="E59" s="112">
        <f t="shared" si="0"/>
        <v>49.35214642298248</v>
      </c>
      <c r="F59" s="167">
        <v>0</v>
      </c>
      <c r="G59" s="112">
        <f t="shared" si="1"/>
        <v>0</v>
      </c>
      <c r="H59" s="167">
        <v>2.181818181818185</v>
      </c>
      <c r="I59" s="112">
        <f t="shared" si="2"/>
        <v>27.642206293706266</v>
      </c>
      <c r="J59" s="114">
        <v>42001</v>
      </c>
      <c r="K59" s="112">
        <v>130.6</v>
      </c>
      <c r="L59" s="167">
        <v>49.35214642298248</v>
      </c>
      <c r="M59" s="167">
        <v>0</v>
      </c>
      <c r="N59" s="167">
        <v>27.642206293706266</v>
      </c>
    </row>
    <row r="60" spans="1:14" ht="12.75">
      <c r="A60" s="114">
        <v>42002</v>
      </c>
      <c r="B60" s="112">
        <v>1.3</v>
      </c>
      <c r="C60" s="112">
        <f t="shared" si="3"/>
        <v>131.9</v>
      </c>
      <c r="D60" s="167">
        <v>3.8690476190476075</v>
      </c>
      <c r="E60" s="112">
        <f t="shared" si="0"/>
        <v>53.221194042030085</v>
      </c>
      <c r="F60" s="167">
        <v>0</v>
      </c>
      <c r="G60" s="112">
        <f t="shared" si="1"/>
        <v>0</v>
      </c>
      <c r="H60" s="167">
        <v>2.181818181818185</v>
      </c>
      <c r="I60" s="112">
        <f t="shared" si="2"/>
        <v>29.824024475524453</v>
      </c>
      <c r="J60" s="114">
        <v>42002</v>
      </c>
      <c r="K60" s="112">
        <v>131.9</v>
      </c>
      <c r="L60" s="167">
        <v>53.221194042030085</v>
      </c>
      <c r="M60" s="167">
        <v>0</v>
      </c>
      <c r="N60" s="167">
        <v>29.824024475524453</v>
      </c>
    </row>
    <row r="61" spans="1:14" ht="12.75">
      <c r="A61" s="114">
        <v>42003</v>
      </c>
      <c r="B61" s="112">
        <v>1.4</v>
      </c>
      <c r="C61" s="112">
        <f t="shared" si="3"/>
        <v>133.3</v>
      </c>
      <c r="D61" s="167">
        <v>3.1517857142857015</v>
      </c>
      <c r="E61" s="112">
        <f t="shared" si="0"/>
        <v>56.372979756315786</v>
      </c>
      <c r="F61" s="167">
        <v>0</v>
      </c>
      <c r="G61" s="112">
        <f t="shared" si="1"/>
        <v>0</v>
      </c>
      <c r="H61" s="167">
        <v>2.181818181818185</v>
      </c>
      <c r="I61" s="112">
        <f t="shared" si="2"/>
        <v>32.00584265734264</v>
      </c>
      <c r="J61" s="114">
        <v>42003</v>
      </c>
      <c r="K61" s="112">
        <v>133.3</v>
      </c>
      <c r="L61" s="167">
        <v>56.372979756315786</v>
      </c>
      <c r="M61" s="167">
        <v>0</v>
      </c>
      <c r="N61" s="167">
        <v>32.00584265734264</v>
      </c>
    </row>
    <row r="62" spans="1:14" ht="12.75">
      <c r="A62" s="114">
        <v>42004</v>
      </c>
      <c r="B62" s="112">
        <v>0.1</v>
      </c>
      <c r="C62" s="112">
        <f t="shared" si="3"/>
        <v>133.4</v>
      </c>
      <c r="D62" s="167">
        <v>2.979166666666658</v>
      </c>
      <c r="E62" s="112">
        <f t="shared" si="0"/>
        <v>59.35214642298244</v>
      </c>
      <c r="F62" s="167">
        <v>0</v>
      </c>
      <c r="G62" s="112">
        <f t="shared" si="1"/>
        <v>0</v>
      </c>
      <c r="H62" s="167">
        <v>2.1666666666666696</v>
      </c>
      <c r="I62" s="112">
        <f t="shared" si="2"/>
        <v>34.17250932400931</v>
      </c>
      <c r="J62" s="114">
        <v>42004</v>
      </c>
      <c r="K62" s="112">
        <v>133.4</v>
      </c>
      <c r="L62" s="167">
        <v>59.35214642298244</v>
      </c>
      <c r="M62" s="167">
        <v>0</v>
      </c>
      <c r="N62" s="167">
        <v>34.17250932400931</v>
      </c>
    </row>
    <row r="63" spans="1:14" ht="12.75">
      <c r="A63" s="114">
        <v>42005</v>
      </c>
      <c r="B63" s="112">
        <v>4.3</v>
      </c>
      <c r="C63" s="112">
        <f t="shared" si="3"/>
        <v>137.70000000000002</v>
      </c>
      <c r="D63" s="167">
        <v>2.999999999999991</v>
      </c>
      <c r="E63" s="112">
        <f t="shared" si="0"/>
        <v>62.352146422982436</v>
      </c>
      <c r="F63" s="167">
        <v>0</v>
      </c>
      <c r="G63" s="112">
        <f t="shared" si="1"/>
        <v>0</v>
      </c>
      <c r="H63" s="167">
        <v>2.0113636363636305</v>
      </c>
      <c r="I63" s="112">
        <f t="shared" si="2"/>
        <v>36.183872960372945</v>
      </c>
      <c r="J63" s="114">
        <v>42005</v>
      </c>
      <c r="K63" s="112">
        <v>137.70000000000002</v>
      </c>
      <c r="L63" s="167">
        <v>62.352146422982436</v>
      </c>
      <c r="M63" s="167">
        <v>0</v>
      </c>
      <c r="N63" s="167">
        <v>36.183872960372945</v>
      </c>
    </row>
    <row r="64" spans="1:14" ht="12.75">
      <c r="A64" s="114">
        <v>42006</v>
      </c>
      <c r="B64" s="112">
        <v>0.9</v>
      </c>
      <c r="C64" s="112">
        <f t="shared" si="3"/>
        <v>138.60000000000002</v>
      </c>
      <c r="D64" s="167">
        <v>2.999999999999991</v>
      </c>
      <c r="E64" s="112">
        <f t="shared" si="0"/>
        <v>65.35214642298243</v>
      </c>
      <c r="F64" s="167">
        <v>0</v>
      </c>
      <c r="G64" s="112">
        <f t="shared" si="1"/>
        <v>0</v>
      </c>
      <c r="H64" s="167">
        <v>1.999999999999994</v>
      </c>
      <c r="I64" s="112">
        <f t="shared" si="2"/>
        <v>38.18387296037294</v>
      </c>
      <c r="J64" s="114">
        <v>42006</v>
      </c>
      <c r="K64" s="112">
        <v>138.60000000000002</v>
      </c>
      <c r="L64" s="167">
        <v>65.35214642298243</v>
      </c>
      <c r="M64" s="167">
        <v>0</v>
      </c>
      <c r="N64" s="167">
        <v>38.18387296037294</v>
      </c>
    </row>
    <row r="65" spans="1:14" ht="12.75">
      <c r="A65" s="114">
        <v>42007</v>
      </c>
      <c r="B65" s="112">
        <v>0.7</v>
      </c>
      <c r="C65" s="112">
        <f t="shared" si="3"/>
        <v>139.3</v>
      </c>
      <c r="D65" s="167">
        <v>2.78472222222221</v>
      </c>
      <c r="E65" s="112">
        <f t="shared" si="0"/>
        <v>68.13686864520464</v>
      </c>
      <c r="F65" s="167">
        <v>0</v>
      </c>
      <c r="G65" s="112">
        <f t="shared" si="1"/>
        <v>0</v>
      </c>
      <c r="H65" s="167">
        <v>1.999999999999994</v>
      </c>
      <c r="I65" s="112">
        <f t="shared" si="2"/>
        <v>40.18387296037293</v>
      </c>
      <c r="J65" s="114">
        <v>42007</v>
      </c>
      <c r="K65" s="112">
        <v>139.3</v>
      </c>
      <c r="L65" s="167">
        <v>68.13686864520464</v>
      </c>
      <c r="M65" s="167">
        <v>0</v>
      </c>
      <c r="N65" s="167">
        <v>40.18387296037293</v>
      </c>
    </row>
    <row r="66" spans="1:14" ht="12.75">
      <c r="A66" s="114">
        <v>42008</v>
      </c>
      <c r="B66" s="112">
        <v>0</v>
      </c>
      <c r="C66" s="112">
        <f t="shared" si="3"/>
        <v>139.3</v>
      </c>
      <c r="D66" s="167">
        <v>2.6666666666666594</v>
      </c>
      <c r="E66" s="112">
        <f t="shared" si="0"/>
        <v>70.8035353118713</v>
      </c>
      <c r="F66" s="167">
        <v>0</v>
      </c>
      <c r="G66" s="112">
        <f t="shared" si="1"/>
        <v>0</v>
      </c>
      <c r="H66" s="167">
        <v>1.999999999999994</v>
      </c>
      <c r="I66" s="112">
        <f t="shared" si="2"/>
        <v>42.18387296037292</v>
      </c>
      <c r="J66" s="114">
        <v>42008</v>
      </c>
      <c r="K66" s="112">
        <v>139.3</v>
      </c>
      <c r="L66" s="167">
        <v>70.8035353118713</v>
      </c>
      <c r="M66" s="167">
        <v>0</v>
      </c>
      <c r="N66" s="167">
        <v>42.18387296037292</v>
      </c>
    </row>
    <row r="67" spans="1:14" ht="12.75">
      <c r="A67" s="114">
        <v>42009</v>
      </c>
      <c r="B67" s="112">
        <v>0</v>
      </c>
      <c r="C67" s="112">
        <f t="shared" si="3"/>
        <v>139.3</v>
      </c>
      <c r="D67" s="167">
        <v>2.4611111111111046</v>
      </c>
      <c r="E67" s="112">
        <f aca="true" t="shared" si="4" ref="E67:E130">E66+D67</f>
        <v>73.26464642298241</v>
      </c>
      <c r="F67" s="167">
        <v>0</v>
      </c>
      <c r="G67" s="112">
        <f t="shared" si="1"/>
        <v>0</v>
      </c>
      <c r="H67" s="167">
        <v>1.8035714285714233</v>
      </c>
      <c r="I67" s="112">
        <f t="shared" si="2"/>
        <v>43.98744438894435</v>
      </c>
      <c r="J67" s="114">
        <v>42009</v>
      </c>
      <c r="K67" s="112">
        <v>139.3</v>
      </c>
      <c r="L67" s="167">
        <v>73.26464642298241</v>
      </c>
      <c r="M67" s="167">
        <v>0</v>
      </c>
      <c r="N67" s="167">
        <v>43.98744438894435</v>
      </c>
    </row>
    <row r="68" spans="1:14" ht="12.75">
      <c r="A68" s="114">
        <v>42010</v>
      </c>
      <c r="B68" s="112">
        <v>1</v>
      </c>
      <c r="C68" s="112">
        <f t="shared" si="3"/>
        <v>140.3</v>
      </c>
      <c r="D68" s="167">
        <v>2.399999999999994</v>
      </c>
      <c r="E68" s="112">
        <f t="shared" si="4"/>
        <v>75.6646464229824</v>
      </c>
      <c r="F68" s="167">
        <v>0</v>
      </c>
      <c r="G68" s="112">
        <f aca="true" t="shared" si="5" ref="G68:G131">F68+G67</f>
        <v>0</v>
      </c>
      <c r="H68" s="167">
        <v>1.7142857142857093</v>
      </c>
      <c r="I68" s="112">
        <f aca="true" t="shared" si="6" ref="I68:I131">H68+I67</f>
        <v>45.701730103230055</v>
      </c>
      <c r="J68" s="114">
        <v>42010</v>
      </c>
      <c r="K68" s="112">
        <v>140.3</v>
      </c>
      <c r="L68" s="167">
        <v>75.6646464229824</v>
      </c>
      <c r="M68" s="167">
        <v>0</v>
      </c>
      <c r="N68" s="167">
        <v>45.701730103230055</v>
      </c>
    </row>
    <row r="69" spans="1:14" ht="12.75">
      <c r="A69" s="114">
        <v>42011</v>
      </c>
      <c r="B69" s="112">
        <v>0.7</v>
      </c>
      <c r="C69" s="112">
        <f t="shared" si="3"/>
        <v>141</v>
      </c>
      <c r="D69" s="167">
        <v>2.3409090909090966</v>
      </c>
      <c r="E69" s="112">
        <f t="shared" si="4"/>
        <v>78.0055555138915</v>
      </c>
      <c r="F69" s="167">
        <v>0</v>
      </c>
      <c r="G69" s="112">
        <f t="shared" si="5"/>
        <v>0</v>
      </c>
      <c r="H69" s="167">
        <v>1.6404761904761858</v>
      </c>
      <c r="I69" s="112">
        <f t="shared" si="6"/>
        <v>47.34220629370624</v>
      </c>
      <c r="J69" s="114">
        <v>42011</v>
      </c>
      <c r="K69" s="112">
        <v>141</v>
      </c>
      <c r="L69" s="167">
        <v>78.0055555138915</v>
      </c>
      <c r="M69" s="167">
        <v>0</v>
      </c>
      <c r="N69" s="167">
        <v>47.34220629370624</v>
      </c>
    </row>
    <row r="70" spans="1:14" ht="12.75">
      <c r="A70" s="114">
        <v>42012</v>
      </c>
      <c r="B70" s="112">
        <v>14.4</v>
      </c>
      <c r="C70" s="112">
        <f t="shared" si="3"/>
        <v>155.4</v>
      </c>
      <c r="D70" s="167">
        <v>2.181818181818185</v>
      </c>
      <c r="E70" s="112">
        <f t="shared" si="4"/>
        <v>80.18737369570968</v>
      </c>
      <c r="F70" s="167">
        <v>0</v>
      </c>
      <c r="G70" s="112">
        <f t="shared" si="5"/>
        <v>0</v>
      </c>
      <c r="H70" s="167">
        <v>1.5999999999999954</v>
      </c>
      <c r="I70" s="112">
        <f t="shared" si="6"/>
        <v>48.942206293706235</v>
      </c>
      <c r="J70" s="114">
        <v>42012</v>
      </c>
      <c r="K70" s="112">
        <v>155.4</v>
      </c>
      <c r="L70" s="167">
        <v>80.18737369570968</v>
      </c>
      <c r="M70" s="167">
        <v>0</v>
      </c>
      <c r="N70" s="167">
        <v>48.942206293706235</v>
      </c>
    </row>
    <row r="71" spans="1:14" ht="12.75">
      <c r="A71" s="114">
        <v>42013</v>
      </c>
      <c r="B71" s="112">
        <v>4.2</v>
      </c>
      <c r="C71" s="112">
        <f t="shared" si="3"/>
        <v>159.6</v>
      </c>
      <c r="D71" s="167">
        <v>2.181818181818185</v>
      </c>
      <c r="E71" s="112">
        <f t="shared" si="4"/>
        <v>82.36919187752787</v>
      </c>
      <c r="F71" s="167">
        <v>0</v>
      </c>
      <c r="G71" s="112">
        <f t="shared" si="5"/>
        <v>0</v>
      </c>
      <c r="H71" s="167">
        <v>1.5999999999999954</v>
      </c>
      <c r="I71" s="112">
        <f t="shared" si="6"/>
        <v>50.54220629370623</v>
      </c>
      <c r="J71" s="114">
        <v>42013</v>
      </c>
      <c r="K71" s="112">
        <v>159.6</v>
      </c>
      <c r="L71" s="167">
        <v>82.36919187752787</v>
      </c>
      <c r="M71" s="167">
        <v>0</v>
      </c>
      <c r="N71" s="167">
        <v>50.54220629370623</v>
      </c>
    </row>
    <row r="72" spans="1:14" ht="12.75">
      <c r="A72" s="114">
        <v>42014</v>
      </c>
      <c r="B72" s="112">
        <v>7.1</v>
      </c>
      <c r="C72" s="112">
        <f aca="true" t="shared" si="7" ref="C72:C135">C71+B72</f>
        <v>166.7</v>
      </c>
      <c r="D72" s="167">
        <v>2.0037878787878727</v>
      </c>
      <c r="E72" s="112">
        <f t="shared" si="4"/>
        <v>84.37297975631574</v>
      </c>
      <c r="F72" s="167">
        <v>0</v>
      </c>
      <c r="G72" s="112">
        <f t="shared" si="5"/>
        <v>0</v>
      </c>
      <c r="H72" s="167">
        <v>1.5479166666666588</v>
      </c>
      <c r="I72" s="112">
        <f t="shared" si="6"/>
        <v>52.09012296037289</v>
      </c>
      <c r="J72" s="114">
        <v>42014</v>
      </c>
      <c r="K72" s="112">
        <v>166.7</v>
      </c>
      <c r="L72" s="167">
        <v>84.37297975631574</v>
      </c>
      <c r="M72" s="167">
        <v>0</v>
      </c>
      <c r="N72" s="167">
        <v>52.09012296037289</v>
      </c>
    </row>
    <row r="73" spans="1:14" ht="12.75">
      <c r="A73" s="114">
        <v>42015</v>
      </c>
      <c r="B73" s="112">
        <v>2.1</v>
      </c>
      <c r="C73" s="112">
        <f t="shared" si="7"/>
        <v>168.79999999999998</v>
      </c>
      <c r="D73" s="167">
        <v>1.7202380952380902</v>
      </c>
      <c r="E73" s="112">
        <f t="shared" si="4"/>
        <v>86.09321785155383</v>
      </c>
      <c r="F73" s="167">
        <v>0</v>
      </c>
      <c r="G73" s="112">
        <f t="shared" si="5"/>
        <v>0</v>
      </c>
      <c r="H73" s="167">
        <v>1.4871323529411744</v>
      </c>
      <c r="I73" s="112">
        <f t="shared" si="6"/>
        <v>53.57725531331406</v>
      </c>
      <c r="J73" s="114">
        <v>42015</v>
      </c>
      <c r="K73" s="112">
        <v>168.79999999999998</v>
      </c>
      <c r="L73" s="167">
        <v>86.09321785155383</v>
      </c>
      <c r="M73" s="167">
        <v>0</v>
      </c>
      <c r="N73" s="167">
        <v>53.57725531331406</v>
      </c>
    </row>
    <row r="74" spans="1:14" ht="12.75">
      <c r="A74" s="114">
        <v>42016</v>
      </c>
      <c r="B74" s="112">
        <v>4.6</v>
      </c>
      <c r="C74" s="112">
        <f t="shared" si="7"/>
        <v>173.39999999999998</v>
      </c>
      <c r="D74" s="167">
        <v>1.821428571428566</v>
      </c>
      <c r="E74" s="112">
        <f t="shared" si="4"/>
        <v>87.9146464229824</v>
      </c>
      <c r="F74" s="167">
        <v>0</v>
      </c>
      <c r="G74" s="112">
        <f t="shared" si="5"/>
        <v>0</v>
      </c>
      <c r="H74" s="167">
        <v>1.3774509803921486</v>
      </c>
      <c r="I74" s="112">
        <f t="shared" si="6"/>
        <v>54.95470629370621</v>
      </c>
      <c r="J74" s="114">
        <v>42016</v>
      </c>
      <c r="K74" s="112">
        <v>173.39999999999998</v>
      </c>
      <c r="L74" s="167">
        <v>87.9146464229824</v>
      </c>
      <c r="M74" s="167">
        <v>0</v>
      </c>
      <c r="N74" s="167">
        <v>54.95470629370621</v>
      </c>
    </row>
    <row r="75" spans="1:14" ht="12.75">
      <c r="A75" s="114">
        <v>42017</v>
      </c>
      <c r="B75" s="112">
        <v>4.7</v>
      </c>
      <c r="C75" s="112">
        <f t="shared" si="7"/>
        <v>178.09999999999997</v>
      </c>
      <c r="D75" s="167">
        <v>1.749999999999995</v>
      </c>
      <c r="E75" s="112">
        <f t="shared" si="4"/>
        <v>89.6646464229824</v>
      </c>
      <c r="F75" s="167">
        <v>0</v>
      </c>
      <c r="G75" s="112">
        <f t="shared" si="5"/>
        <v>0</v>
      </c>
      <c r="H75" s="167">
        <v>1.3872549019607814</v>
      </c>
      <c r="I75" s="112">
        <f t="shared" si="6"/>
        <v>56.34196119566699</v>
      </c>
      <c r="J75" s="114">
        <v>42017</v>
      </c>
      <c r="K75" s="112">
        <v>178.09999999999997</v>
      </c>
      <c r="L75" s="167">
        <v>89.6646464229824</v>
      </c>
      <c r="M75" s="167">
        <v>0</v>
      </c>
      <c r="N75" s="167">
        <v>56.34196119566699</v>
      </c>
    </row>
    <row r="76" spans="1:14" ht="12.75">
      <c r="A76" s="114">
        <v>42018</v>
      </c>
      <c r="B76" s="112">
        <v>1.7</v>
      </c>
      <c r="C76" s="112">
        <f t="shared" si="7"/>
        <v>179.79999999999995</v>
      </c>
      <c r="D76" s="167">
        <v>1.7142857142857093</v>
      </c>
      <c r="E76" s="112">
        <f t="shared" si="4"/>
        <v>91.37893213726811</v>
      </c>
      <c r="F76" s="167">
        <v>0</v>
      </c>
      <c r="G76" s="112">
        <f t="shared" si="5"/>
        <v>0</v>
      </c>
      <c r="H76" s="167">
        <v>1.411764705882349</v>
      </c>
      <c r="I76" s="112">
        <f t="shared" si="6"/>
        <v>57.75372590154934</v>
      </c>
      <c r="J76" s="114">
        <v>42018</v>
      </c>
      <c r="K76" s="112">
        <v>179.79999999999995</v>
      </c>
      <c r="L76" s="167">
        <v>91.37893213726811</v>
      </c>
      <c r="M76" s="167">
        <v>0</v>
      </c>
      <c r="N76" s="167">
        <v>57.75372590154934</v>
      </c>
    </row>
    <row r="77" spans="1:14" ht="12.75">
      <c r="A77" s="114">
        <v>42019</v>
      </c>
      <c r="B77" s="112">
        <v>4</v>
      </c>
      <c r="C77" s="112">
        <f t="shared" si="7"/>
        <v>183.79999999999995</v>
      </c>
      <c r="D77" s="167">
        <v>1.7664835164835113</v>
      </c>
      <c r="E77" s="112">
        <f t="shared" si="4"/>
        <v>93.14541565375163</v>
      </c>
      <c r="F77" s="167">
        <v>0</v>
      </c>
      <c r="G77" s="112">
        <f t="shared" si="5"/>
        <v>0</v>
      </c>
      <c r="H77" s="167">
        <v>1.411764705882349</v>
      </c>
      <c r="I77" s="112">
        <f t="shared" si="6"/>
        <v>59.165490607431686</v>
      </c>
      <c r="J77" s="114">
        <v>42019</v>
      </c>
      <c r="K77" s="112">
        <v>183.79999999999995</v>
      </c>
      <c r="L77" s="167">
        <v>93.14541565375163</v>
      </c>
      <c r="M77" s="167">
        <v>0</v>
      </c>
      <c r="N77" s="167">
        <v>59.165490607431686</v>
      </c>
    </row>
    <row r="78" spans="1:14" ht="12.75">
      <c r="A78" s="114">
        <v>42020</v>
      </c>
      <c r="B78" s="112">
        <v>0</v>
      </c>
      <c r="C78" s="112">
        <f t="shared" si="7"/>
        <v>183.79999999999995</v>
      </c>
      <c r="D78" s="167">
        <v>1.8461538461538407</v>
      </c>
      <c r="E78" s="112">
        <f t="shared" si="4"/>
        <v>94.99156949990547</v>
      </c>
      <c r="F78" s="167">
        <v>0</v>
      </c>
      <c r="G78" s="112">
        <f t="shared" si="5"/>
        <v>0</v>
      </c>
      <c r="H78" s="167">
        <v>1.411764705882349</v>
      </c>
      <c r="I78" s="112">
        <f t="shared" si="6"/>
        <v>60.57725531331403</v>
      </c>
      <c r="J78" s="114">
        <v>42020</v>
      </c>
      <c r="K78" s="112">
        <v>183.79999999999995</v>
      </c>
      <c r="L78" s="167">
        <v>94.99156949990547</v>
      </c>
      <c r="M78" s="167">
        <v>0</v>
      </c>
      <c r="N78" s="167">
        <v>60.57725531331403</v>
      </c>
    </row>
    <row r="79" spans="1:14" ht="12.75">
      <c r="A79" s="114">
        <v>42021</v>
      </c>
      <c r="B79" s="112">
        <v>0.1</v>
      </c>
      <c r="C79" s="112">
        <f t="shared" si="7"/>
        <v>183.89999999999995</v>
      </c>
      <c r="D79" s="167">
        <v>1.8461538461538407</v>
      </c>
      <c r="E79" s="112">
        <f t="shared" si="4"/>
        <v>96.8377233460593</v>
      </c>
      <c r="F79" s="167">
        <v>0</v>
      </c>
      <c r="G79" s="112">
        <f t="shared" si="5"/>
        <v>0</v>
      </c>
      <c r="H79" s="167">
        <v>1.411764705882349</v>
      </c>
      <c r="I79" s="112">
        <f t="shared" si="6"/>
        <v>61.98902001919638</v>
      </c>
      <c r="J79" s="114">
        <v>42021</v>
      </c>
      <c r="K79" s="112">
        <v>183.89999999999995</v>
      </c>
      <c r="L79" s="167">
        <v>96.8377233460593</v>
      </c>
      <c r="M79" s="167">
        <v>0</v>
      </c>
      <c r="N79" s="167">
        <v>61.98902001919638</v>
      </c>
    </row>
    <row r="80" spans="1:14" ht="12.75">
      <c r="A80" s="114">
        <v>42022</v>
      </c>
      <c r="B80" s="112">
        <v>0.9</v>
      </c>
      <c r="C80" s="112">
        <f t="shared" si="7"/>
        <v>184.79999999999995</v>
      </c>
      <c r="D80" s="167">
        <v>1.951923076923071</v>
      </c>
      <c r="E80" s="112">
        <f t="shared" si="4"/>
        <v>98.78964642298237</v>
      </c>
      <c r="F80" s="167">
        <v>0</v>
      </c>
      <c r="G80" s="112">
        <f t="shared" si="5"/>
        <v>0</v>
      </c>
      <c r="H80" s="167">
        <v>1.632352941176466</v>
      </c>
      <c r="I80" s="112">
        <f t="shared" si="6"/>
        <v>63.621372960372845</v>
      </c>
      <c r="J80" s="114">
        <v>42022</v>
      </c>
      <c r="K80" s="112">
        <v>184.79999999999995</v>
      </c>
      <c r="L80" s="167">
        <v>98.78964642298237</v>
      </c>
      <c r="M80" s="167">
        <v>0</v>
      </c>
      <c r="N80" s="167">
        <v>63.621372960372845</v>
      </c>
    </row>
    <row r="81" spans="1:14" ht="12.75">
      <c r="A81" s="114">
        <v>42023</v>
      </c>
      <c r="B81" s="112">
        <v>0</v>
      </c>
      <c r="C81" s="112">
        <f t="shared" si="7"/>
        <v>184.79999999999995</v>
      </c>
      <c r="D81" s="167">
        <v>2.074999999999994</v>
      </c>
      <c r="E81" s="112">
        <f t="shared" si="4"/>
        <v>100.86464642298236</v>
      </c>
      <c r="F81" s="167">
        <v>0</v>
      </c>
      <c r="G81" s="112">
        <f t="shared" si="5"/>
        <v>0</v>
      </c>
      <c r="H81" s="167">
        <v>1.9772727272727246</v>
      </c>
      <c r="I81" s="112">
        <f t="shared" si="6"/>
        <v>65.59864568764557</v>
      </c>
      <c r="J81" s="114">
        <v>42023</v>
      </c>
      <c r="K81" s="112">
        <v>184.79999999999995</v>
      </c>
      <c r="L81" s="167">
        <v>100.86464642298236</v>
      </c>
      <c r="M81" s="167">
        <v>0</v>
      </c>
      <c r="N81" s="167">
        <v>65.59864568764557</v>
      </c>
    </row>
    <row r="82" spans="1:14" ht="12.75">
      <c r="A82" s="114">
        <v>42024</v>
      </c>
      <c r="B82" s="112">
        <v>0</v>
      </c>
      <c r="C82" s="112">
        <f t="shared" si="7"/>
        <v>184.79999999999995</v>
      </c>
      <c r="D82" s="167">
        <v>2.6055555555555507</v>
      </c>
      <c r="E82" s="112">
        <f t="shared" si="4"/>
        <v>103.47020197853792</v>
      </c>
      <c r="F82" s="167">
        <v>0</v>
      </c>
      <c r="G82" s="112">
        <f t="shared" si="5"/>
        <v>0</v>
      </c>
      <c r="H82" s="167">
        <v>2.322727272727267</v>
      </c>
      <c r="I82" s="112">
        <f t="shared" si="6"/>
        <v>67.92137296037284</v>
      </c>
      <c r="J82" s="114">
        <v>42024</v>
      </c>
      <c r="K82" s="112">
        <v>184.79999999999995</v>
      </c>
      <c r="L82" s="167">
        <v>103.47020197853792</v>
      </c>
      <c r="M82" s="167">
        <v>0</v>
      </c>
      <c r="N82" s="167">
        <v>67.92137296037284</v>
      </c>
    </row>
    <row r="83" spans="1:14" ht="12.75">
      <c r="A83" s="114">
        <v>42025</v>
      </c>
      <c r="B83" s="112">
        <v>0</v>
      </c>
      <c r="C83" s="112">
        <f t="shared" si="7"/>
        <v>184.79999999999995</v>
      </c>
      <c r="D83" s="167">
        <v>2.6666666666666594</v>
      </c>
      <c r="E83" s="112">
        <f t="shared" si="4"/>
        <v>106.13686864520457</v>
      </c>
      <c r="F83" s="167">
        <v>0</v>
      </c>
      <c r="G83" s="112">
        <f t="shared" si="5"/>
        <v>0</v>
      </c>
      <c r="H83" s="167">
        <v>2.399999999999994</v>
      </c>
      <c r="I83" s="112">
        <f t="shared" si="6"/>
        <v>70.32137296037283</v>
      </c>
      <c r="J83" s="114">
        <v>42025</v>
      </c>
      <c r="K83" s="112">
        <v>184.79999999999995</v>
      </c>
      <c r="L83" s="167">
        <v>106.13686864520457</v>
      </c>
      <c r="M83" s="167">
        <v>0</v>
      </c>
      <c r="N83" s="167">
        <v>70.32137296037283</v>
      </c>
    </row>
    <row r="84" spans="1:14" ht="12.75">
      <c r="A84" s="114">
        <v>42026</v>
      </c>
      <c r="B84" s="112">
        <v>0</v>
      </c>
      <c r="C84" s="112">
        <f t="shared" si="7"/>
        <v>184.79999999999995</v>
      </c>
      <c r="D84" s="167">
        <v>2.9652777777777697</v>
      </c>
      <c r="E84" s="112">
        <f t="shared" si="4"/>
        <v>109.10214642298234</v>
      </c>
      <c r="F84" s="167">
        <v>0</v>
      </c>
      <c r="G84" s="112">
        <f t="shared" si="5"/>
        <v>0</v>
      </c>
      <c r="H84" s="167">
        <v>2.4388888888888767</v>
      </c>
      <c r="I84" s="112">
        <f t="shared" si="6"/>
        <v>72.76026184926171</v>
      </c>
      <c r="J84" s="114">
        <v>42026</v>
      </c>
      <c r="K84" s="112">
        <v>184.79999999999995</v>
      </c>
      <c r="L84" s="167">
        <v>109.10214642298234</v>
      </c>
      <c r="M84" s="167">
        <v>0</v>
      </c>
      <c r="N84" s="167">
        <v>72.76026184926171</v>
      </c>
    </row>
    <row r="85" spans="1:14" ht="12.75">
      <c r="A85" s="114">
        <v>42027</v>
      </c>
      <c r="B85" s="112">
        <v>0</v>
      </c>
      <c r="C85" s="112">
        <f t="shared" si="7"/>
        <v>184.79999999999995</v>
      </c>
      <c r="D85" s="167">
        <v>2.999999999999991</v>
      </c>
      <c r="E85" s="112">
        <f t="shared" si="4"/>
        <v>112.10214642298233</v>
      </c>
      <c r="F85" s="167">
        <v>0</v>
      </c>
      <c r="G85" s="112">
        <f t="shared" si="5"/>
        <v>0</v>
      </c>
      <c r="H85" s="167">
        <v>2.6666666666666594</v>
      </c>
      <c r="I85" s="112">
        <f t="shared" si="6"/>
        <v>75.42692851592837</v>
      </c>
      <c r="J85" s="114">
        <v>42027</v>
      </c>
      <c r="K85" s="112">
        <v>184.79999999999995</v>
      </c>
      <c r="L85" s="167">
        <v>112.10214642298233</v>
      </c>
      <c r="M85" s="167">
        <v>0</v>
      </c>
      <c r="N85" s="167">
        <v>75.42692851592837</v>
      </c>
    </row>
    <row r="86" spans="1:14" ht="12.75">
      <c r="A86" s="114">
        <v>42028</v>
      </c>
      <c r="B86" s="112">
        <v>6.1</v>
      </c>
      <c r="C86" s="112">
        <f t="shared" si="7"/>
        <v>190.89999999999995</v>
      </c>
      <c r="D86" s="167">
        <v>2.87499999999999</v>
      </c>
      <c r="E86" s="112">
        <f t="shared" si="4"/>
        <v>114.97714642298232</v>
      </c>
      <c r="F86" s="167">
        <v>0</v>
      </c>
      <c r="G86" s="112">
        <f t="shared" si="5"/>
        <v>0</v>
      </c>
      <c r="H86" s="167">
        <v>2.4944444444444405</v>
      </c>
      <c r="I86" s="112">
        <f t="shared" si="6"/>
        <v>77.9213729603728</v>
      </c>
      <c r="J86" s="114">
        <v>42028</v>
      </c>
      <c r="K86" s="112">
        <v>190.89999999999995</v>
      </c>
      <c r="L86" s="167">
        <v>114.97714642298232</v>
      </c>
      <c r="M86" s="167">
        <v>0</v>
      </c>
      <c r="N86" s="167">
        <v>77.9213729603728</v>
      </c>
    </row>
    <row r="87" spans="1:14" ht="12.75">
      <c r="A87" s="114">
        <v>42029</v>
      </c>
      <c r="B87" s="112">
        <v>1.4</v>
      </c>
      <c r="C87" s="112">
        <f t="shared" si="7"/>
        <v>192.29999999999995</v>
      </c>
      <c r="D87" s="167">
        <v>2.999999999999991</v>
      </c>
      <c r="E87" s="112">
        <f t="shared" si="4"/>
        <v>117.9771464229823</v>
      </c>
      <c r="F87" s="167">
        <v>0</v>
      </c>
      <c r="G87" s="112">
        <f t="shared" si="5"/>
        <v>0</v>
      </c>
      <c r="H87" s="167">
        <v>2.399999999999994</v>
      </c>
      <c r="I87" s="112">
        <f t="shared" si="6"/>
        <v>80.3213729603728</v>
      </c>
      <c r="J87" s="114">
        <v>42029</v>
      </c>
      <c r="K87" s="112">
        <v>192.29999999999995</v>
      </c>
      <c r="L87" s="167">
        <v>117.9771464229823</v>
      </c>
      <c r="M87" s="167">
        <v>0</v>
      </c>
      <c r="N87" s="167">
        <v>80.3213729603728</v>
      </c>
    </row>
    <row r="88" spans="1:14" ht="12.75">
      <c r="A88" s="114">
        <v>42030</v>
      </c>
      <c r="B88" s="112">
        <v>4</v>
      </c>
      <c r="C88" s="112">
        <f t="shared" si="7"/>
        <v>196.29999999999995</v>
      </c>
      <c r="D88" s="167">
        <v>2.826388888888877</v>
      </c>
      <c r="E88" s="112">
        <f t="shared" si="4"/>
        <v>120.80353531187117</v>
      </c>
      <c r="F88" s="167">
        <v>0</v>
      </c>
      <c r="G88" s="112">
        <f t="shared" si="5"/>
        <v>0</v>
      </c>
      <c r="H88" s="167">
        <v>2.3681818181818226</v>
      </c>
      <c r="I88" s="112">
        <f t="shared" si="6"/>
        <v>82.68955477855462</v>
      </c>
      <c r="J88" s="114">
        <v>42030</v>
      </c>
      <c r="K88" s="112">
        <v>196.29999999999995</v>
      </c>
      <c r="L88" s="167">
        <v>120.80353531187117</v>
      </c>
      <c r="M88" s="167">
        <v>0</v>
      </c>
      <c r="N88" s="167">
        <v>82.68955477855462</v>
      </c>
    </row>
    <row r="89" spans="1:14" ht="12.75">
      <c r="A89" s="114">
        <v>42031</v>
      </c>
      <c r="B89" s="112">
        <v>0.9</v>
      </c>
      <c r="C89" s="112">
        <f t="shared" si="7"/>
        <v>197.19999999999996</v>
      </c>
      <c r="D89" s="167">
        <v>2.6666666666666594</v>
      </c>
      <c r="E89" s="112">
        <f t="shared" si="4"/>
        <v>123.47020197853783</v>
      </c>
      <c r="F89" s="167">
        <v>0</v>
      </c>
      <c r="G89" s="112">
        <f t="shared" si="5"/>
        <v>0</v>
      </c>
      <c r="H89" s="167">
        <v>2.181818181818185</v>
      </c>
      <c r="I89" s="112">
        <f t="shared" si="6"/>
        <v>84.87137296037281</v>
      </c>
      <c r="J89" s="114">
        <v>42031</v>
      </c>
      <c r="K89" s="112">
        <v>197.19999999999996</v>
      </c>
      <c r="L89" s="167">
        <v>123.47020197853783</v>
      </c>
      <c r="M89" s="167">
        <v>0</v>
      </c>
      <c r="N89" s="167">
        <v>84.87137296037281</v>
      </c>
    </row>
    <row r="90" spans="1:14" ht="12.75">
      <c r="A90" s="114">
        <v>42032</v>
      </c>
      <c r="B90" s="112">
        <v>9.1</v>
      </c>
      <c r="C90" s="112">
        <f t="shared" si="7"/>
        <v>206.29999999999995</v>
      </c>
      <c r="D90" s="167">
        <v>2.6666666666666594</v>
      </c>
      <c r="E90" s="112">
        <f t="shared" si="4"/>
        <v>126.13686864520449</v>
      </c>
      <c r="F90" s="167">
        <v>0</v>
      </c>
      <c r="G90" s="112">
        <f t="shared" si="5"/>
        <v>0</v>
      </c>
      <c r="H90" s="167">
        <v>2.181818181818185</v>
      </c>
      <c r="I90" s="112">
        <f t="shared" si="6"/>
        <v>87.053191142191</v>
      </c>
      <c r="J90" s="114">
        <v>42032</v>
      </c>
      <c r="K90" s="112">
        <v>206.29999999999995</v>
      </c>
      <c r="L90" s="167">
        <v>126.13686864520449</v>
      </c>
      <c r="M90" s="167">
        <v>0</v>
      </c>
      <c r="N90" s="167">
        <v>87.053191142191</v>
      </c>
    </row>
    <row r="91" spans="1:14" ht="12.75">
      <c r="A91" s="114">
        <v>42033</v>
      </c>
      <c r="B91" s="112">
        <v>12.3</v>
      </c>
      <c r="C91" s="112">
        <f t="shared" si="7"/>
        <v>218.59999999999997</v>
      </c>
      <c r="D91" s="167">
        <v>2.627777777777777</v>
      </c>
      <c r="E91" s="112">
        <f t="shared" si="4"/>
        <v>128.76464642298225</v>
      </c>
      <c r="F91" s="167">
        <v>0</v>
      </c>
      <c r="G91" s="112">
        <f t="shared" si="5"/>
        <v>0</v>
      </c>
      <c r="H91" s="167">
        <v>2.026515151515146</v>
      </c>
      <c r="I91" s="112">
        <f t="shared" si="6"/>
        <v>89.07970629370614</v>
      </c>
      <c r="J91" s="114">
        <v>42033</v>
      </c>
      <c r="K91" s="112">
        <v>218.59999999999997</v>
      </c>
      <c r="L91" s="167">
        <v>128.76464642298225</v>
      </c>
      <c r="M91" s="167">
        <v>0</v>
      </c>
      <c r="N91" s="167">
        <v>89.07970629370614</v>
      </c>
    </row>
    <row r="92" spans="1:14" ht="12.75">
      <c r="A92" s="114">
        <v>42034</v>
      </c>
      <c r="B92" s="112">
        <v>3.3</v>
      </c>
      <c r="C92" s="112">
        <f t="shared" si="7"/>
        <v>221.89999999999998</v>
      </c>
      <c r="D92" s="167">
        <v>2.3318181818181873</v>
      </c>
      <c r="E92" s="112">
        <f t="shared" si="4"/>
        <v>131.09646460480045</v>
      </c>
      <c r="F92" s="167">
        <v>0</v>
      </c>
      <c r="G92" s="112">
        <f t="shared" si="5"/>
        <v>0</v>
      </c>
      <c r="H92" s="167">
        <v>1.9455128205128147</v>
      </c>
      <c r="I92" s="112">
        <f t="shared" si="6"/>
        <v>91.02521911421896</v>
      </c>
      <c r="J92" s="114">
        <v>42034</v>
      </c>
      <c r="K92" s="112">
        <v>221.89999999999998</v>
      </c>
      <c r="L92" s="167">
        <v>131.09646460480045</v>
      </c>
      <c r="M92" s="167">
        <v>0</v>
      </c>
      <c r="N92" s="167">
        <v>91.02521911421896</v>
      </c>
    </row>
    <row r="93" spans="1:14" ht="12.75">
      <c r="A93" s="114">
        <v>42035</v>
      </c>
      <c r="B93" s="112">
        <v>0</v>
      </c>
      <c r="C93" s="112">
        <f t="shared" si="7"/>
        <v>221.89999999999998</v>
      </c>
      <c r="D93" s="167">
        <v>2.181818181818185</v>
      </c>
      <c r="E93" s="112">
        <f t="shared" si="4"/>
        <v>133.27828278661863</v>
      </c>
      <c r="F93" s="167">
        <v>0</v>
      </c>
      <c r="G93" s="112">
        <f t="shared" si="5"/>
        <v>0</v>
      </c>
      <c r="H93" s="167">
        <v>1.739010989010984</v>
      </c>
      <c r="I93" s="112">
        <f t="shared" si="6"/>
        <v>92.76423010322993</v>
      </c>
      <c r="J93" s="114">
        <v>42035</v>
      </c>
      <c r="K93" s="112">
        <v>221.89999999999998</v>
      </c>
      <c r="L93" s="167">
        <v>133.27828278661863</v>
      </c>
      <c r="M93" s="167">
        <v>0</v>
      </c>
      <c r="N93" s="167">
        <v>92.76423010322993</v>
      </c>
    </row>
    <row r="94" spans="1:14" ht="12.75">
      <c r="A94" s="114">
        <v>42036</v>
      </c>
      <c r="B94" s="112">
        <v>0.5</v>
      </c>
      <c r="C94" s="112">
        <f t="shared" si="7"/>
        <v>222.39999999999998</v>
      </c>
      <c r="D94" s="167">
        <v>1.4627525252525233</v>
      </c>
      <c r="E94" s="112">
        <f t="shared" si="4"/>
        <v>134.74103531187114</v>
      </c>
      <c r="F94" s="167">
        <v>0</v>
      </c>
      <c r="G94" s="112">
        <f t="shared" si="5"/>
        <v>0</v>
      </c>
      <c r="H94" s="167">
        <v>1.1726190476190446</v>
      </c>
      <c r="I94" s="112">
        <f t="shared" si="6"/>
        <v>93.93684915084899</v>
      </c>
      <c r="J94" s="114">
        <v>42036</v>
      </c>
      <c r="K94" s="112">
        <v>222.39999999999998</v>
      </c>
      <c r="L94" s="167">
        <v>134.74103531187114</v>
      </c>
      <c r="M94" s="167">
        <v>0</v>
      </c>
      <c r="N94" s="167">
        <v>93.93684915084899</v>
      </c>
    </row>
    <row r="95" spans="1:14" ht="12.75">
      <c r="A95" s="114">
        <v>42037</v>
      </c>
      <c r="B95" s="112">
        <v>1.5</v>
      </c>
      <c r="C95" s="112">
        <f t="shared" si="7"/>
        <v>223.89999999999998</v>
      </c>
      <c r="D95" s="167">
        <v>1.999999999999994</v>
      </c>
      <c r="E95" s="112">
        <f t="shared" si="4"/>
        <v>136.74103531187114</v>
      </c>
      <c r="F95" s="167">
        <v>0</v>
      </c>
      <c r="G95" s="112">
        <f t="shared" si="5"/>
        <v>0</v>
      </c>
      <c r="H95" s="167">
        <v>1.7142857142857093</v>
      </c>
      <c r="I95" s="112">
        <f t="shared" si="6"/>
        <v>95.6511348651347</v>
      </c>
      <c r="J95" s="114">
        <v>42037</v>
      </c>
      <c r="K95" s="112">
        <v>223.89999999999998</v>
      </c>
      <c r="L95" s="167">
        <v>136.74103531187114</v>
      </c>
      <c r="M95" s="167">
        <v>0</v>
      </c>
      <c r="N95" s="167">
        <v>95.6511348651347</v>
      </c>
    </row>
    <row r="96" spans="1:14" ht="12.75">
      <c r="A96" s="114">
        <v>42038</v>
      </c>
      <c r="B96" s="112">
        <v>2.4</v>
      </c>
      <c r="C96" s="112">
        <f t="shared" si="7"/>
        <v>226.29999999999998</v>
      </c>
      <c r="D96" s="167">
        <v>1.999999999999994</v>
      </c>
      <c r="E96" s="112">
        <f t="shared" si="4"/>
        <v>138.74103531187114</v>
      </c>
      <c r="F96" s="167">
        <v>0</v>
      </c>
      <c r="G96" s="112">
        <f t="shared" si="5"/>
        <v>0</v>
      </c>
      <c r="H96" s="167">
        <v>1.7142857142857093</v>
      </c>
      <c r="I96" s="112">
        <f t="shared" si="6"/>
        <v>97.3654205794204</v>
      </c>
      <c r="J96" s="114">
        <v>42038</v>
      </c>
      <c r="K96" s="112">
        <v>226.29999999999998</v>
      </c>
      <c r="L96" s="167">
        <v>138.74103531187114</v>
      </c>
      <c r="M96" s="167">
        <v>0</v>
      </c>
      <c r="N96" s="167">
        <v>97.3654205794204</v>
      </c>
    </row>
    <row r="97" spans="1:14" ht="12.75">
      <c r="A97" s="114">
        <v>42039</v>
      </c>
      <c r="B97" s="112">
        <v>0.1</v>
      </c>
      <c r="C97" s="112">
        <f t="shared" si="7"/>
        <v>226.39999999999998</v>
      </c>
      <c r="D97" s="167">
        <v>1.8979700854700798</v>
      </c>
      <c r="E97" s="112">
        <f t="shared" si="4"/>
        <v>140.63900539734124</v>
      </c>
      <c r="F97" s="167">
        <v>0</v>
      </c>
      <c r="G97" s="112">
        <f t="shared" si="5"/>
        <v>0</v>
      </c>
      <c r="H97" s="167">
        <v>1.7142857142857093</v>
      </c>
      <c r="I97" s="112">
        <f t="shared" si="6"/>
        <v>99.07970629370611</v>
      </c>
      <c r="J97" s="114">
        <v>42039</v>
      </c>
      <c r="K97" s="112">
        <v>226.39999999999998</v>
      </c>
      <c r="L97" s="167">
        <v>140.63900539734124</v>
      </c>
      <c r="M97" s="167">
        <v>0</v>
      </c>
      <c r="N97" s="167">
        <v>99.07970629370611</v>
      </c>
    </row>
    <row r="98" spans="1:14" ht="12.75">
      <c r="A98" s="114">
        <v>42040</v>
      </c>
      <c r="B98" s="112">
        <v>0.1</v>
      </c>
      <c r="C98" s="112">
        <f t="shared" si="7"/>
        <v>226.49999999999997</v>
      </c>
      <c r="D98" s="167">
        <v>1.8461538461538407</v>
      </c>
      <c r="E98" s="112">
        <f t="shared" si="4"/>
        <v>142.48515924349508</v>
      </c>
      <c r="F98" s="167">
        <v>0</v>
      </c>
      <c r="G98" s="112">
        <f t="shared" si="5"/>
        <v>0</v>
      </c>
      <c r="H98" s="167">
        <v>1.7142857142857093</v>
      </c>
      <c r="I98" s="112">
        <f t="shared" si="6"/>
        <v>100.79399200799182</v>
      </c>
      <c r="J98" s="114">
        <v>42040</v>
      </c>
      <c r="K98" s="112">
        <v>226.49999999999997</v>
      </c>
      <c r="L98" s="167">
        <v>142.48515924349508</v>
      </c>
      <c r="M98" s="167">
        <v>0</v>
      </c>
      <c r="N98" s="167">
        <v>100.79399200799182</v>
      </c>
    </row>
    <row r="99" spans="1:14" ht="12.75">
      <c r="A99" s="114">
        <v>42041</v>
      </c>
      <c r="B99" s="112">
        <v>0</v>
      </c>
      <c r="C99" s="112">
        <f t="shared" si="7"/>
        <v>226.49999999999997</v>
      </c>
      <c r="D99" s="167">
        <v>1.8461538461538407</v>
      </c>
      <c r="E99" s="112">
        <f t="shared" si="4"/>
        <v>144.33131308964892</v>
      </c>
      <c r="F99" s="167">
        <v>0</v>
      </c>
      <c r="G99" s="112">
        <f t="shared" si="5"/>
        <v>0</v>
      </c>
      <c r="H99" s="167">
        <v>1.7142857142857093</v>
      </c>
      <c r="I99" s="112">
        <f t="shared" si="6"/>
        <v>102.50827772227753</v>
      </c>
      <c r="J99" s="114">
        <v>42041</v>
      </c>
      <c r="K99" s="112">
        <v>226.49999999999997</v>
      </c>
      <c r="L99" s="167">
        <v>144.33131308964892</v>
      </c>
      <c r="M99" s="167">
        <v>0</v>
      </c>
      <c r="N99" s="167">
        <v>102.50827772227753</v>
      </c>
    </row>
    <row r="100" spans="1:14" ht="12.75">
      <c r="A100" s="114">
        <v>42042</v>
      </c>
      <c r="B100" s="112">
        <v>0.8</v>
      </c>
      <c r="C100" s="112">
        <f t="shared" si="7"/>
        <v>227.29999999999998</v>
      </c>
      <c r="D100" s="167">
        <v>1.769230769230764</v>
      </c>
      <c r="E100" s="112">
        <f t="shared" si="4"/>
        <v>146.1005438588797</v>
      </c>
      <c r="F100" s="167">
        <v>0</v>
      </c>
      <c r="G100" s="112">
        <f t="shared" si="5"/>
        <v>0</v>
      </c>
      <c r="H100" s="167">
        <v>1.8182234432234379</v>
      </c>
      <c r="I100" s="112">
        <f t="shared" si="6"/>
        <v>104.32650116550096</v>
      </c>
      <c r="J100" s="114">
        <v>42042</v>
      </c>
      <c r="K100" s="112">
        <v>227.29999999999998</v>
      </c>
      <c r="L100" s="167">
        <v>146.1005438588797</v>
      </c>
      <c r="M100" s="167">
        <v>0</v>
      </c>
      <c r="N100" s="167">
        <v>104.32650116550096</v>
      </c>
    </row>
    <row r="101" spans="1:14" ht="12.75">
      <c r="A101" s="114">
        <v>42043</v>
      </c>
      <c r="B101" s="112">
        <v>0.6</v>
      </c>
      <c r="C101" s="112">
        <f t="shared" si="7"/>
        <v>227.89999999999998</v>
      </c>
      <c r="D101" s="167">
        <v>1.7367216117216067</v>
      </c>
      <c r="E101" s="112">
        <f t="shared" si="4"/>
        <v>147.8372654706013</v>
      </c>
      <c r="F101" s="167">
        <v>0</v>
      </c>
      <c r="G101" s="112">
        <f t="shared" si="5"/>
        <v>0</v>
      </c>
      <c r="H101" s="167">
        <v>1.8648504273504218</v>
      </c>
      <c r="I101" s="112">
        <f t="shared" si="6"/>
        <v>106.19135159285138</v>
      </c>
      <c r="J101" s="114">
        <v>42043</v>
      </c>
      <c r="K101" s="112">
        <v>227.89999999999998</v>
      </c>
      <c r="L101" s="167">
        <v>147.8372654706013</v>
      </c>
      <c r="M101" s="167">
        <v>0</v>
      </c>
      <c r="N101" s="167">
        <v>106.19135159285138</v>
      </c>
    </row>
    <row r="102" spans="1:14" ht="12.75">
      <c r="A102" s="114">
        <v>42044</v>
      </c>
      <c r="B102" s="112">
        <v>1.3</v>
      </c>
      <c r="C102" s="112">
        <f t="shared" si="7"/>
        <v>229.2</v>
      </c>
      <c r="D102" s="167">
        <v>1.8204365079365026</v>
      </c>
      <c r="E102" s="112">
        <f t="shared" si="4"/>
        <v>149.6577019785378</v>
      </c>
      <c r="F102" s="167">
        <v>0</v>
      </c>
      <c r="G102" s="112">
        <f t="shared" si="5"/>
        <v>0</v>
      </c>
      <c r="H102" s="167">
        <v>2.113005050505051</v>
      </c>
      <c r="I102" s="112">
        <f t="shared" si="6"/>
        <v>108.30435664335643</v>
      </c>
      <c r="J102" s="114">
        <v>42044</v>
      </c>
      <c r="K102" s="112">
        <v>229.2</v>
      </c>
      <c r="L102" s="167">
        <v>149.6577019785378</v>
      </c>
      <c r="M102" s="167">
        <v>0</v>
      </c>
      <c r="N102" s="167">
        <v>108.30435664335643</v>
      </c>
    </row>
    <row r="103" spans="1:14" ht="12.75">
      <c r="A103" s="114">
        <v>42045</v>
      </c>
      <c r="B103" s="112">
        <v>0.4</v>
      </c>
      <c r="C103" s="112">
        <f t="shared" si="7"/>
        <v>229.6</v>
      </c>
      <c r="D103" s="167">
        <v>1.999999999999994</v>
      </c>
      <c r="E103" s="112">
        <f t="shared" si="4"/>
        <v>151.6577019785378</v>
      </c>
      <c r="F103" s="167">
        <v>0.26719576719576865</v>
      </c>
      <c r="G103" s="112">
        <f t="shared" si="5"/>
        <v>0.26719576719576865</v>
      </c>
      <c r="H103" s="167">
        <v>2.181818181818185</v>
      </c>
      <c r="I103" s="112">
        <f t="shared" si="6"/>
        <v>110.48617482517461</v>
      </c>
      <c r="J103" s="114">
        <v>42045</v>
      </c>
      <c r="K103" s="112">
        <v>229.6</v>
      </c>
      <c r="L103" s="167">
        <v>151.6577019785378</v>
      </c>
      <c r="M103" s="167">
        <v>0.26719576719576865</v>
      </c>
      <c r="N103" s="167">
        <v>110.48617482517461</v>
      </c>
    </row>
    <row r="104" spans="1:14" ht="12.75">
      <c r="A104" s="114">
        <v>42046</v>
      </c>
      <c r="B104" s="112">
        <v>0</v>
      </c>
      <c r="C104" s="112">
        <f t="shared" si="7"/>
        <v>229.6</v>
      </c>
      <c r="D104" s="167">
        <v>1.999999999999994</v>
      </c>
      <c r="E104" s="112">
        <f t="shared" si="4"/>
        <v>153.6577019785378</v>
      </c>
      <c r="F104" s="167">
        <v>0.3809523809523836</v>
      </c>
      <c r="G104" s="112">
        <f t="shared" si="5"/>
        <v>0.6481481481481522</v>
      </c>
      <c r="H104" s="167">
        <v>2.181818181818185</v>
      </c>
      <c r="I104" s="112">
        <f t="shared" si="6"/>
        <v>112.6679930069928</v>
      </c>
      <c r="J104" s="114">
        <v>42046</v>
      </c>
      <c r="K104" s="112">
        <v>229.6</v>
      </c>
      <c r="L104" s="167">
        <v>153.6577019785378</v>
      </c>
      <c r="M104" s="167">
        <v>0.6481481481481522</v>
      </c>
      <c r="N104" s="167">
        <v>112.6679930069928</v>
      </c>
    </row>
    <row r="105" spans="1:14" ht="12.75">
      <c r="A105" s="114">
        <v>42047</v>
      </c>
      <c r="B105" s="112">
        <v>0</v>
      </c>
      <c r="C105" s="112">
        <f t="shared" si="7"/>
        <v>229.6</v>
      </c>
      <c r="D105" s="167">
        <v>1.999999999999994</v>
      </c>
      <c r="E105" s="112">
        <f t="shared" si="4"/>
        <v>155.6577019785378</v>
      </c>
      <c r="F105" s="167">
        <v>0.40376984126984383</v>
      </c>
      <c r="G105" s="112">
        <f t="shared" si="5"/>
        <v>1.051917989417996</v>
      </c>
      <c r="H105" s="167">
        <v>2.181818181818185</v>
      </c>
      <c r="I105" s="112">
        <f t="shared" si="6"/>
        <v>114.84981118881099</v>
      </c>
      <c r="J105" s="114">
        <v>42047</v>
      </c>
      <c r="K105" s="112">
        <v>229.6</v>
      </c>
      <c r="L105" s="167">
        <v>155.6577019785378</v>
      </c>
      <c r="M105" s="167">
        <v>1.051917989417996</v>
      </c>
      <c r="N105" s="167">
        <v>114.84981118881099</v>
      </c>
    </row>
    <row r="106" spans="1:14" ht="12.75">
      <c r="A106" s="114">
        <v>42048</v>
      </c>
      <c r="B106" s="112">
        <v>0</v>
      </c>
      <c r="C106" s="112">
        <f t="shared" si="7"/>
        <v>229.6</v>
      </c>
      <c r="D106" s="167">
        <v>2.120580808080809</v>
      </c>
      <c r="E106" s="112">
        <f t="shared" si="4"/>
        <v>157.7782827866186</v>
      </c>
      <c r="F106" s="167">
        <v>0.6666666666666649</v>
      </c>
      <c r="G106" s="112">
        <f t="shared" si="5"/>
        <v>1.7185846560846607</v>
      </c>
      <c r="H106" s="167">
        <v>2.181818181818185</v>
      </c>
      <c r="I106" s="112">
        <f t="shared" si="6"/>
        <v>117.03162937062918</v>
      </c>
      <c r="J106" s="114">
        <v>42048</v>
      </c>
      <c r="K106" s="112">
        <v>229.6</v>
      </c>
      <c r="L106" s="167">
        <v>157.7782827866186</v>
      </c>
      <c r="M106" s="167">
        <v>1.7185846560846607</v>
      </c>
      <c r="N106" s="167">
        <v>117.03162937062918</v>
      </c>
    </row>
    <row r="107" spans="1:14" ht="12.75">
      <c r="A107" s="114">
        <v>42049</v>
      </c>
      <c r="B107" s="112">
        <v>0</v>
      </c>
      <c r="C107" s="112">
        <f t="shared" si="7"/>
        <v>229.6</v>
      </c>
      <c r="D107" s="167">
        <v>2.129419191919193</v>
      </c>
      <c r="E107" s="112">
        <f t="shared" si="4"/>
        <v>159.9077019785378</v>
      </c>
      <c r="F107" s="167">
        <v>0.6666666666666649</v>
      </c>
      <c r="G107" s="112">
        <f t="shared" si="5"/>
        <v>2.3852513227513255</v>
      </c>
      <c r="H107" s="167">
        <v>2.0757575757575735</v>
      </c>
      <c r="I107" s="112">
        <f t="shared" si="6"/>
        <v>119.10738694638675</v>
      </c>
      <c r="J107" s="114">
        <v>42049</v>
      </c>
      <c r="K107" s="112">
        <v>229.6</v>
      </c>
      <c r="L107" s="167">
        <v>159.9077019785378</v>
      </c>
      <c r="M107" s="167">
        <v>2.3852513227513255</v>
      </c>
      <c r="N107" s="167">
        <v>119.10738694638675</v>
      </c>
    </row>
    <row r="108" spans="1:14" ht="12.75">
      <c r="A108" s="114">
        <v>42050</v>
      </c>
      <c r="B108" s="112">
        <v>0</v>
      </c>
      <c r="C108" s="112">
        <f t="shared" si="7"/>
        <v>229.6</v>
      </c>
      <c r="D108" s="167">
        <v>1.9556623931623873</v>
      </c>
      <c r="E108" s="112">
        <f t="shared" si="4"/>
        <v>161.8633643717002</v>
      </c>
      <c r="F108" s="167">
        <v>0.6844135802469131</v>
      </c>
      <c r="G108" s="112">
        <f t="shared" si="5"/>
        <v>3.0696649029982384</v>
      </c>
      <c r="H108" s="167">
        <v>1.999999999999994</v>
      </c>
      <c r="I108" s="112">
        <f t="shared" si="6"/>
        <v>121.10738694638675</v>
      </c>
      <c r="J108" s="114">
        <v>42050</v>
      </c>
      <c r="K108" s="112">
        <v>229.6</v>
      </c>
      <c r="L108" s="167">
        <v>161.8633643717002</v>
      </c>
      <c r="M108" s="167">
        <v>3.0696649029982384</v>
      </c>
      <c r="N108" s="167">
        <v>121.10738694638675</v>
      </c>
    </row>
    <row r="109" spans="1:14" ht="12.75">
      <c r="A109" s="114">
        <v>42051</v>
      </c>
      <c r="B109" s="112">
        <v>0</v>
      </c>
      <c r="C109" s="112">
        <f t="shared" si="7"/>
        <v>229.6</v>
      </c>
      <c r="D109" s="167">
        <v>1.8776709401709346</v>
      </c>
      <c r="E109" s="112">
        <f t="shared" si="4"/>
        <v>163.74103531187112</v>
      </c>
      <c r="F109" s="167">
        <v>0.8888888888888923</v>
      </c>
      <c r="G109" s="112">
        <f t="shared" si="5"/>
        <v>3.9585537918871307</v>
      </c>
      <c r="H109" s="167">
        <v>1.999999999999994</v>
      </c>
      <c r="I109" s="112">
        <f t="shared" si="6"/>
        <v>123.10738694638675</v>
      </c>
      <c r="J109" s="114">
        <v>42051</v>
      </c>
      <c r="K109" s="112">
        <v>229.6</v>
      </c>
      <c r="L109" s="167">
        <v>163.74103531187112</v>
      </c>
      <c r="M109" s="167">
        <v>3.9585537918871307</v>
      </c>
      <c r="N109" s="167">
        <v>123.10738694638675</v>
      </c>
    </row>
    <row r="110" spans="1:14" ht="12.75">
      <c r="A110" s="114">
        <v>42052</v>
      </c>
      <c r="B110" s="112">
        <v>0</v>
      </c>
      <c r="C110" s="112">
        <f t="shared" si="7"/>
        <v>229.6</v>
      </c>
      <c r="D110" s="167">
        <v>1.999999999999994</v>
      </c>
      <c r="E110" s="112">
        <f t="shared" si="4"/>
        <v>165.74103531187112</v>
      </c>
      <c r="F110" s="167">
        <v>0.8888888888888923</v>
      </c>
      <c r="G110" s="112">
        <f t="shared" si="5"/>
        <v>4.847442680776023</v>
      </c>
      <c r="H110" s="167">
        <v>1.999999999999994</v>
      </c>
      <c r="I110" s="112">
        <f t="shared" si="6"/>
        <v>125.10738694638675</v>
      </c>
      <c r="J110" s="114">
        <v>42052</v>
      </c>
      <c r="K110" s="112">
        <v>229.6</v>
      </c>
      <c r="L110" s="167">
        <v>165.74103531187112</v>
      </c>
      <c r="M110" s="167">
        <v>4.847442680776023</v>
      </c>
      <c r="N110" s="167">
        <v>125.10738694638675</v>
      </c>
    </row>
    <row r="111" spans="1:14" ht="12.75">
      <c r="A111" s="114">
        <v>42053</v>
      </c>
      <c r="B111" s="112">
        <v>0</v>
      </c>
      <c r="C111" s="112">
        <f t="shared" si="7"/>
        <v>229.6</v>
      </c>
      <c r="D111" s="167">
        <v>1.999999999999994</v>
      </c>
      <c r="E111" s="112">
        <f t="shared" si="4"/>
        <v>167.74103531187112</v>
      </c>
      <c r="F111" s="167">
        <v>0.8888888888888923</v>
      </c>
      <c r="G111" s="112">
        <f t="shared" si="5"/>
        <v>5.736331569664915</v>
      </c>
      <c r="H111" s="167">
        <v>1.999999999999994</v>
      </c>
      <c r="I111" s="112">
        <f t="shared" si="6"/>
        <v>127.10738694638675</v>
      </c>
      <c r="J111" s="114">
        <v>42053</v>
      </c>
      <c r="K111" s="112">
        <v>229.6</v>
      </c>
      <c r="L111" s="167">
        <v>167.74103531187112</v>
      </c>
      <c r="M111" s="167">
        <v>5.736331569664915</v>
      </c>
      <c r="N111" s="167">
        <v>127.10738694638675</v>
      </c>
    </row>
    <row r="112" spans="1:14" ht="12.75">
      <c r="A112" s="114">
        <v>42054</v>
      </c>
      <c r="B112" s="112">
        <v>0.1</v>
      </c>
      <c r="C112" s="112">
        <f t="shared" si="7"/>
        <v>229.7</v>
      </c>
      <c r="D112" s="167">
        <v>1.999999999999994</v>
      </c>
      <c r="E112" s="112">
        <f t="shared" si="4"/>
        <v>169.74103531187112</v>
      </c>
      <c r="F112" s="167">
        <v>0.8888888888888923</v>
      </c>
      <c r="G112" s="112">
        <f t="shared" si="5"/>
        <v>6.625220458553807</v>
      </c>
      <c r="H112" s="167">
        <v>1.999999999999994</v>
      </c>
      <c r="I112" s="112">
        <f t="shared" si="6"/>
        <v>129.10738694638675</v>
      </c>
      <c r="J112" s="114">
        <v>42054</v>
      </c>
      <c r="K112" s="112">
        <v>229.7</v>
      </c>
      <c r="L112" s="167">
        <v>169.74103531187112</v>
      </c>
      <c r="M112" s="167">
        <v>6.625220458553807</v>
      </c>
      <c r="N112" s="167">
        <v>129.10738694638675</v>
      </c>
    </row>
    <row r="113" spans="1:14" ht="12.75">
      <c r="A113" s="114">
        <v>42055</v>
      </c>
      <c r="B113" s="112">
        <v>13.3</v>
      </c>
      <c r="C113" s="112">
        <f t="shared" si="7"/>
        <v>243</v>
      </c>
      <c r="D113" s="167">
        <v>1.999999999999994</v>
      </c>
      <c r="E113" s="112">
        <f t="shared" si="4"/>
        <v>171.74103531187112</v>
      </c>
      <c r="F113" s="167">
        <v>0.8888888888888923</v>
      </c>
      <c r="G113" s="112">
        <f t="shared" si="5"/>
        <v>7.514109347442699</v>
      </c>
      <c r="H113" s="167">
        <v>1.9680555555555497</v>
      </c>
      <c r="I113" s="112">
        <f t="shared" si="6"/>
        <v>131.0754425019423</v>
      </c>
      <c r="J113" s="114">
        <v>42055</v>
      </c>
      <c r="K113" s="112">
        <v>243</v>
      </c>
      <c r="L113" s="167">
        <v>171.74103531187112</v>
      </c>
      <c r="M113" s="167">
        <v>7.514109347442699</v>
      </c>
      <c r="N113" s="167">
        <v>131.0754425019423</v>
      </c>
    </row>
    <row r="114" spans="1:14" ht="12.75">
      <c r="A114" s="114">
        <v>42056</v>
      </c>
      <c r="B114" s="112">
        <v>1</v>
      </c>
      <c r="C114" s="112">
        <f t="shared" si="7"/>
        <v>244</v>
      </c>
      <c r="D114" s="167">
        <v>1.999999999999994</v>
      </c>
      <c r="E114" s="112">
        <f t="shared" si="4"/>
        <v>173.74103531187112</v>
      </c>
      <c r="F114" s="167">
        <v>0.8888888888888923</v>
      </c>
      <c r="G114" s="112">
        <f t="shared" si="5"/>
        <v>8.402998236331591</v>
      </c>
      <c r="H114" s="167">
        <v>1.5545138888888799</v>
      </c>
      <c r="I114" s="112">
        <f t="shared" si="6"/>
        <v>132.62995639083118</v>
      </c>
      <c r="J114" s="114">
        <v>42056</v>
      </c>
      <c r="K114" s="112">
        <v>244</v>
      </c>
      <c r="L114" s="167">
        <v>173.74103531187112</v>
      </c>
      <c r="M114" s="167">
        <v>8.402998236331591</v>
      </c>
      <c r="N114" s="167">
        <v>132.62995639083118</v>
      </c>
    </row>
    <row r="115" spans="1:14" ht="12.75">
      <c r="A115" s="114">
        <v>42057</v>
      </c>
      <c r="B115" s="112">
        <v>1.2</v>
      </c>
      <c r="C115" s="112">
        <f t="shared" si="7"/>
        <v>245.2</v>
      </c>
      <c r="D115" s="167">
        <v>1.8915598290598234</v>
      </c>
      <c r="E115" s="112">
        <f t="shared" si="4"/>
        <v>175.63259514093093</v>
      </c>
      <c r="F115" s="167">
        <v>0.8888888888888923</v>
      </c>
      <c r="G115" s="112">
        <f t="shared" si="5"/>
        <v>9.291887125220484</v>
      </c>
      <c r="H115" s="167">
        <v>1.4999999999999956</v>
      </c>
      <c r="I115" s="112">
        <f t="shared" si="6"/>
        <v>134.12995639083118</v>
      </c>
      <c r="J115" s="114">
        <v>42057</v>
      </c>
      <c r="K115" s="112">
        <v>245.2</v>
      </c>
      <c r="L115" s="167">
        <v>175.63259514093093</v>
      </c>
      <c r="M115" s="167">
        <v>9.291887125220484</v>
      </c>
      <c r="N115" s="167">
        <v>134.12995639083118</v>
      </c>
    </row>
    <row r="116" spans="1:14" ht="12.75">
      <c r="A116" s="114">
        <v>42058</v>
      </c>
      <c r="B116" s="112">
        <v>2.2</v>
      </c>
      <c r="C116" s="112">
        <f t="shared" si="7"/>
        <v>247.39999999999998</v>
      </c>
      <c r="D116" s="167">
        <v>1.8461538461538407</v>
      </c>
      <c r="E116" s="112">
        <f t="shared" si="4"/>
        <v>177.47874898708477</v>
      </c>
      <c r="F116" s="167">
        <v>0.9116512345679031</v>
      </c>
      <c r="G116" s="112">
        <f t="shared" si="5"/>
        <v>10.203538359788388</v>
      </c>
      <c r="H116" s="167">
        <v>1.4999999999999956</v>
      </c>
      <c r="I116" s="112">
        <f t="shared" si="6"/>
        <v>135.62995639083118</v>
      </c>
      <c r="J116" s="114">
        <v>42058</v>
      </c>
      <c r="K116" s="112">
        <v>247.39999999999998</v>
      </c>
      <c r="L116" s="167">
        <v>177.47874898708477</v>
      </c>
      <c r="M116" s="167">
        <v>10.203538359788388</v>
      </c>
      <c r="N116" s="167">
        <v>135.62995639083118</v>
      </c>
    </row>
    <row r="117" spans="1:14" ht="12.75">
      <c r="A117" s="114">
        <v>42059</v>
      </c>
      <c r="B117" s="112">
        <v>3.1</v>
      </c>
      <c r="C117" s="112">
        <f t="shared" si="7"/>
        <v>250.49999999999997</v>
      </c>
      <c r="D117" s="167">
        <v>1.775183150183145</v>
      </c>
      <c r="E117" s="112">
        <f t="shared" si="4"/>
        <v>179.25393213726792</v>
      </c>
      <c r="F117" s="167">
        <v>0.999999999999997</v>
      </c>
      <c r="G117" s="112">
        <f t="shared" si="5"/>
        <v>11.203538359788384</v>
      </c>
      <c r="H117" s="167">
        <v>1.424189814814809</v>
      </c>
      <c r="I117" s="112">
        <f t="shared" si="6"/>
        <v>137.054146205646</v>
      </c>
      <c r="J117" s="114">
        <v>42059</v>
      </c>
      <c r="K117" s="112">
        <v>250.49999999999997</v>
      </c>
      <c r="L117" s="167">
        <v>179.25393213726792</v>
      </c>
      <c r="M117" s="167">
        <v>11.203538359788384</v>
      </c>
      <c r="N117" s="167">
        <v>137.054146205646</v>
      </c>
    </row>
    <row r="118" spans="1:14" ht="12.75">
      <c r="A118" s="114">
        <v>42060</v>
      </c>
      <c r="B118" s="112">
        <v>0.9</v>
      </c>
      <c r="C118" s="112">
        <f t="shared" si="7"/>
        <v>251.39999999999998</v>
      </c>
      <c r="D118" s="167">
        <v>1.6051587301587256</v>
      </c>
      <c r="E118" s="112">
        <f t="shared" si="4"/>
        <v>180.85909086742666</v>
      </c>
      <c r="F118" s="167">
        <v>0.999999999999997</v>
      </c>
      <c r="G118" s="112">
        <f t="shared" si="5"/>
        <v>12.20353835978838</v>
      </c>
      <c r="H118" s="167">
        <v>1.3333333333333297</v>
      </c>
      <c r="I118" s="112">
        <f t="shared" si="6"/>
        <v>138.38747953897933</v>
      </c>
      <c r="J118" s="114">
        <v>42060</v>
      </c>
      <c r="K118" s="112">
        <v>251.39999999999998</v>
      </c>
      <c r="L118" s="167">
        <v>180.85909086742666</v>
      </c>
      <c r="M118" s="167">
        <v>12.20353835978838</v>
      </c>
      <c r="N118" s="167">
        <v>138.38747953897933</v>
      </c>
    </row>
    <row r="119" spans="1:14" ht="12.75">
      <c r="A119" s="114">
        <v>42061</v>
      </c>
      <c r="B119" s="112">
        <v>8.2</v>
      </c>
      <c r="C119" s="112">
        <f t="shared" si="7"/>
        <v>259.59999999999997</v>
      </c>
      <c r="D119" s="167">
        <v>1.6805555555555507</v>
      </c>
      <c r="E119" s="112">
        <f t="shared" si="4"/>
        <v>182.5396464229822</v>
      </c>
      <c r="F119" s="167">
        <v>0.9918055555555513</v>
      </c>
      <c r="G119" s="112">
        <f t="shared" si="5"/>
        <v>13.195343915343932</v>
      </c>
      <c r="H119" s="167">
        <v>1.3333333333333297</v>
      </c>
      <c r="I119" s="112">
        <f t="shared" si="6"/>
        <v>139.72081287231268</v>
      </c>
      <c r="J119" s="114">
        <v>42061</v>
      </c>
      <c r="K119" s="112">
        <v>259.59999999999997</v>
      </c>
      <c r="L119" s="167">
        <v>182.5396464229822</v>
      </c>
      <c r="M119" s="167">
        <v>13.195343915343932</v>
      </c>
      <c r="N119" s="167">
        <v>139.72081287231268</v>
      </c>
    </row>
    <row r="120" spans="1:14" ht="12.75">
      <c r="A120" s="114">
        <v>42062</v>
      </c>
      <c r="B120" s="112">
        <v>0</v>
      </c>
      <c r="C120" s="112">
        <f t="shared" si="7"/>
        <v>259.59999999999997</v>
      </c>
      <c r="D120" s="167">
        <v>1.652777777777773</v>
      </c>
      <c r="E120" s="112">
        <f t="shared" si="4"/>
        <v>184.19242420075997</v>
      </c>
      <c r="F120" s="167">
        <v>0.9599999999999965</v>
      </c>
      <c r="G120" s="112">
        <f t="shared" si="5"/>
        <v>14.155343915343929</v>
      </c>
      <c r="H120" s="167">
        <v>1.2726851851851821</v>
      </c>
      <c r="I120" s="112">
        <f t="shared" si="6"/>
        <v>140.99349805749787</v>
      </c>
      <c r="J120" s="114">
        <v>42062</v>
      </c>
      <c r="K120" s="112">
        <v>259.59999999999997</v>
      </c>
      <c r="L120" s="167">
        <v>184.19242420075997</v>
      </c>
      <c r="M120" s="167">
        <v>14.155343915343929</v>
      </c>
      <c r="N120" s="167">
        <v>140.99349805749787</v>
      </c>
    </row>
    <row r="121" spans="1:14" ht="12.75">
      <c r="A121" s="114">
        <v>42063</v>
      </c>
      <c r="B121" s="112">
        <v>0.4</v>
      </c>
      <c r="C121" s="112">
        <f t="shared" si="7"/>
        <v>259.99999999999994</v>
      </c>
      <c r="D121" s="167">
        <v>1.5999999999999954</v>
      </c>
      <c r="E121" s="112">
        <f t="shared" si="4"/>
        <v>185.79242420075997</v>
      </c>
      <c r="F121" s="167">
        <v>0.9599999999999965</v>
      </c>
      <c r="G121" s="112">
        <f t="shared" si="5"/>
        <v>15.115343915343926</v>
      </c>
      <c r="H121" s="167">
        <v>1.199999999999997</v>
      </c>
      <c r="I121" s="112">
        <f t="shared" si="6"/>
        <v>142.19349805749786</v>
      </c>
      <c r="J121" s="114">
        <v>42063</v>
      </c>
      <c r="K121" s="112">
        <v>259.99999999999994</v>
      </c>
      <c r="L121" s="167">
        <v>185.79242420075997</v>
      </c>
      <c r="M121" s="167">
        <v>15.115343915343926</v>
      </c>
      <c r="N121" s="167">
        <v>142.19349805749786</v>
      </c>
    </row>
    <row r="122" spans="1:14" ht="12.75">
      <c r="A122" s="114">
        <v>42064</v>
      </c>
      <c r="B122" s="112">
        <v>4.6</v>
      </c>
      <c r="C122" s="112">
        <f t="shared" si="7"/>
        <v>264.59999999999997</v>
      </c>
      <c r="D122" s="167">
        <v>1.533333333333329</v>
      </c>
      <c r="E122" s="112">
        <f t="shared" si="4"/>
        <v>187.3257575340933</v>
      </c>
      <c r="F122" s="167">
        <v>0.9599999999999965</v>
      </c>
      <c r="G122" s="112">
        <f t="shared" si="5"/>
        <v>16.07534391534392</v>
      </c>
      <c r="H122" s="167">
        <v>1.160714285714283</v>
      </c>
      <c r="I122" s="112">
        <f t="shared" si="6"/>
        <v>143.35421234321214</v>
      </c>
      <c r="J122" s="114">
        <v>42064</v>
      </c>
      <c r="K122" s="112">
        <v>264.59999999999997</v>
      </c>
      <c r="L122" s="167">
        <v>187.3257575340933</v>
      </c>
      <c r="M122" s="167">
        <v>16.07534391534392</v>
      </c>
      <c r="N122" s="167">
        <v>143.35421234321214</v>
      </c>
    </row>
    <row r="123" spans="1:14" ht="12.75">
      <c r="A123" s="114">
        <v>42065</v>
      </c>
      <c r="B123" s="112">
        <v>4.7</v>
      </c>
      <c r="C123" s="112">
        <f t="shared" si="7"/>
        <v>269.29999999999995</v>
      </c>
      <c r="D123" s="167">
        <v>1.3611111111111054</v>
      </c>
      <c r="E123" s="112">
        <f t="shared" si="4"/>
        <v>188.6868686452044</v>
      </c>
      <c r="F123" s="167">
        <v>0.9469230769230758</v>
      </c>
      <c r="G123" s="112">
        <f t="shared" si="5"/>
        <v>17.022266992266996</v>
      </c>
      <c r="H123" s="167">
        <v>1.1006493506493524</v>
      </c>
      <c r="I123" s="112">
        <f t="shared" si="6"/>
        <v>144.4548616938615</v>
      </c>
      <c r="J123" s="114">
        <v>42065</v>
      </c>
      <c r="K123" s="112">
        <v>269.29999999999995</v>
      </c>
      <c r="L123" s="167">
        <v>188.6868686452044</v>
      </c>
      <c r="M123" s="167">
        <v>17.022266992266996</v>
      </c>
      <c r="N123" s="167">
        <v>144.4548616938615</v>
      </c>
    </row>
    <row r="124" spans="1:14" ht="12.75">
      <c r="A124" s="114">
        <v>42066</v>
      </c>
      <c r="B124" s="112">
        <v>5.8</v>
      </c>
      <c r="C124" s="112">
        <f t="shared" si="7"/>
        <v>275.09999999999997</v>
      </c>
      <c r="D124" s="167">
        <v>1.4035947712418262</v>
      </c>
      <c r="E124" s="112">
        <f t="shared" si="4"/>
        <v>190.09046341644623</v>
      </c>
      <c r="F124" s="167">
        <v>0.9230769230769204</v>
      </c>
      <c r="G124" s="112">
        <f t="shared" si="5"/>
        <v>17.945343915343916</v>
      </c>
      <c r="H124" s="167">
        <v>1.0909090909090926</v>
      </c>
      <c r="I124" s="112">
        <f t="shared" si="6"/>
        <v>145.54577078477058</v>
      </c>
      <c r="J124" s="114">
        <v>42066</v>
      </c>
      <c r="K124" s="112">
        <v>275.09999999999997</v>
      </c>
      <c r="L124" s="167">
        <v>190.09046341644623</v>
      </c>
      <c r="M124" s="167">
        <v>17.945343915343916</v>
      </c>
      <c r="N124" s="167">
        <v>145.54577078477058</v>
      </c>
    </row>
    <row r="125" spans="1:14" ht="12.75">
      <c r="A125" s="114">
        <v>42067</v>
      </c>
      <c r="B125" s="112">
        <v>1.7</v>
      </c>
      <c r="C125" s="112">
        <f t="shared" si="7"/>
        <v>276.79999999999995</v>
      </c>
      <c r="D125" s="167">
        <v>1.411764705882349</v>
      </c>
      <c r="E125" s="112">
        <f t="shared" si="4"/>
        <v>191.50222812232857</v>
      </c>
      <c r="F125" s="167">
        <v>0.9166666666666653</v>
      </c>
      <c r="G125" s="112">
        <f t="shared" si="5"/>
        <v>18.86201058201058</v>
      </c>
      <c r="H125" s="167">
        <v>1.0444664031620585</v>
      </c>
      <c r="I125" s="112">
        <f t="shared" si="6"/>
        <v>146.59023718793264</v>
      </c>
      <c r="J125" s="114">
        <v>42067</v>
      </c>
      <c r="K125" s="112">
        <v>276.79999999999995</v>
      </c>
      <c r="L125" s="167">
        <v>191.50222812232857</v>
      </c>
      <c r="M125" s="167">
        <v>18.86201058201058</v>
      </c>
      <c r="N125" s="167">
        <v>146.59023718793264</v>
      </c>
    </row>
    <row r="126" spans="1:14" ht="12.75">
      <c r="A126" s="114">
        <v>42068</v>
      </c>
      <c r="B126" s="112">
        <v>0</v>
      </c>
      <c r="C126" s="112">
        <f t="shared" si="7"/>
        <v>276.79999999999995</v>
      </c>
      <c r="D126" s="167">
        <v>1.3529411764705848</v>
      </c>
      <c r="E126" s="112">
        <f t="shared" si="4"/>
        <v>192.85516929879915</v>
      </c>
      <c r="F126" s="167">
        <v>0.8888888888888923</v>
      </c>
      <c r="G126" s="112">
        <f t="shared" si="5"/>
        <v>19.750899470899473</v>
      </c>
      <c r="H126" s="167">
        <v>1.0434782608695683</v>
      </c>
      <c r="I126" s="112">
        <f t="shared" si="6"/>
        <v>147.6337154488022</v>
      </c>
      <c r="J126" s="114">
        <v>42068</v>
      </c>
      <c r="K126" s="112">
        <v>276.79999999999995</v>
      </c>
      <c r="L126" s="167">
        <v>192.85516929879915</v>
      </c>
      <c r="M126" s="167">
        <v>19.750899470899473</v>
      </c>
      <c r="N126" s="167">
        <v>147.6337154488022</v>
      </c>
    </row>
    <row r="127" spans="1:14" ht="12.75">
      <c r="A127" s="114">
        <v>42069</v>
      </c>
      <c r="B127" s="112">
        <v>0</v>
      </c>
      <c r="C127" s="112">
        <f t="shared" si="7"/>
        <v>276.79999999999995</v>
      </c>
      <c r="D127" s="167">
        <v>1.411764705882349</v>
      </c>
      <c r="E127" s="112">
        <f t="shared" si="4"/>
        <v>194.2669340046815</v>
      </c>
      <c r="F127" s="167">
        <v>0.8888888888888923</v>
      </c>
      <c r="G127" s="112">
        <f t="shared" si="5"/>
        <v>20.639788359788366</v>
      </c>
      <c r="H127" s="167">
        <v>1.0434782608695683</v>
      </c>
      <c r="I127" s="112">
        <f t="shared" si="6"/>
        <v>148.67719370967177</v>
      </c>
      <c r="J127" s="114">
        <v>42069</v>
      </c>
      <c r="K127" s="112">
        <v>276.79999999999995</v>
      </c>
      <c r="L127" s="167">
        <v>194.2669340046815</v>
      </c>
      <c r="M127" s="167">
        <v>20.639788359788366</v>
      </c>
      <c r="N127" s="167">
        <v>148.67719370967177</v>
      </c>
    </row>
    <row r="128" spans="1:14" ht="12.75">
      <c r="A128" s="114">
        <v>42070</v>
      </c>
      <c r="B128" s="112">
        <v>0</v>
      </c>
      <c r="C128" s="112">
        <f t="shared" si="7"/>
        <v>276.79999999999995</v>
      </c>
      <c r="D128" s="167">
        <v>1.411764705882349</v>
      </c>
      <c r="E128" s="112">
        <f t="shared" si="4"/>
        <v>195.67869871056385</v>
      </c>
      <c r="F128" s="167">
        <v>0.8888888888888923</v>
      </c>
      <c r="G128" s="112">
        <f t="shared" si="5"/>
        <v>21.52867724867726</v>
      </c>
      <c r="H128" s="167">
        <v>1.0434782608695683</v>
      </c>
      <c r="I128" s="112">
        <f t="shared" si="6"/>
        <v>149.72067197054133</v>
      </c>
      <c r="J128" s="114">
        <v>42070</v>
      </c>
      <c r="K128" s="112">
        <v>276.79999999999995</v>
      </c>
      <c r="L128" s="167">
        <v>195.67869871056385</v>
      </c>
      <c r="M128" s="167">
        <v>21.52867724867726</v>
      </c>
      <c r="N128" s="167">
        <v>149.72067197054133</v>
      </c>
    </row>
    <row r="129" spans="1:14" ht="12.75">
      <c r="A129" s="114">
        <v>42071</v>
      </c>
      <c r="B129" s="112">
        <v>0.1</v>
      </c>
      <c r="C129" s="112">
        <f t="shared" si="7"/>
        <v>276.9</v>
      </c>
      <c r="D129" s="167">
        <v>1.411764705882349</v>
      </c>
      <c r="E129" s="112">
        <f t="shared" si="4"/>
        <v>197.0904634164462</v>
      </c>
      <c r="F129" s="167">
        <v>0.9466666666666638</v>
      </c>
      <c r="G129" s="112">
        <f t="shared" si="5"/>
        <v>22.475343915343924</v>
      </c>
      <c r="H129" s="167">
        <v>1.0434782608695683</v>
      </c>
      <c r="I129" s="112">
        <f t="shared" si="6"/>
        <v>150.7641502314109</v>
      </c>
      <c r="J129" s="114">
        <v>42071</v>
      </c>
      <c r="K129" s="112">
        <v>276.9</v>
      </c>
      <c r="L129" s="167">
        <v>197.0904634164462</v>
      </c>
      <c r="M129" s="167">
        <v>22.475343915343924</v>
      </c>
      <c r="N129" s="167">
        <v>150.7641502314109</v>
      </c>
    </row>
    <row r="130" spans="1:14" ht="12.75">
      <c r="A130" s="114">
        <v>42072</v>
      </c>
      <c r="B130" s="112">
        <v>0.8</v>
      </c>
      <c r="C130" s="112">
        <f t="shared" si="7"/>
        <v>277.7</v>
      </c>
      <c r="D130" s="167">
        <v>1.411764705882349</v>
      </c>
      <c r="E130" s="112">
        <f t="shared" si="4"/>
        <v>198.50222812232855</v>
      </c>
      <c r="F130" s="167">
        <v>0.9599999999999965</v>
      </c>
      <c r="G130" s="112">
        <f t="shared" si="5"/>
        <v>23.43534391534392</v>
      </c>
      <c r="H130" s="167">
        <v>1.0543478260869599</v>
      </c>
      <c r="I130" s="112">
        <f t="shared" si="6"/>
        <v>151.81849805749786</v>
      </c>
      <c r="J130" s="114">
        <v>42072</v>
      </c>
      <c r="K130" s="112">
        <v>277.7</v>
      </c>
      <c r="L130" s="167">
        <v>198.50222812232855</v>
      </c>
      <c r="M130" s="167">
        <v>23.43534391534392</v>
      </c>
      <c r="N130" s="167">
        <v>151.81849805749786</v>
      </c>
    </row>
    <row r="131" spans="1:14" ht="12.75">
      <c r="A131" s="114">
        <v>42073</v>
      </c>
      <c r="B131" s="112">
        <v>0</v>
      </c>
      <c r="C131" s="112">
        <f t="shared" si="7"/>
        <v>277.7</v>
      </c>
      <c r="D131" s="167">
        <v>1.411764705882349</v>
      </c>
      <c r="E131" s="112">
        <f aca="true" t="shared" si="8" ref="E131:E194">E130+D131</f>
        <v>199.9139928282109</v>
      </c>
      <c r="F131" s="167">
        <v>0.9599999999999965</v>
      </c>
      <c r="G131" s="112">
        <f t="shared" si="5"/>
        <v>24.39534391534392</v>
      </c>
      <c r="H131" s="167">
        <v>1.1249999999999982</v>
      </c>
      <c r="I131" s="112">
        <f t="shared" si="6"/>
        <v>152.94349805749786</v>
      </c>
      <c r="J131" s="114">
        <v>42073</v>
      </c>
      <c r="K131" s="112">
        <v>277.7</v>
      </c>
      <c r="L131" s="167">
        <v>199.9139928282109</v>
      </c>
      <c r="M131" s="167">
        <v>24.39534391534392</v>
      </c>
      <c r="N131" s="167">
        <v>152.94349805749786</v>
      </c>
    </row>
    <row r="132" spans="1:14" ht="12.75">
      <c r="A132" s="114">
        <v>42074</v>
      </c>
      <c r="B132" s="112">
        <v>0</v>
      </c>
      <c r="C132" s="112">
        <f t="shared" si="7"/>
        <v>277.7</v>
      </c>
      <c r="D132" s="167">
        <v>1.4784313725490155</v>
      </c>
      <c r="E132" s="112">
        <f t="shared" si="8"/>
        <v>201.3924242007599</v>
      </c>
      <c r="F132" s="167">
        <v>0.9756521739130427</v>
      </c>
      <c r="G132" s="112">
        <f aca="true" t="shared" si="9" ref="G132:G195">F132+G131</f>
        <v>25.370996089256963</v>
      </c>
      <c r="H132" s="167">
        <v>1.2302631578947318</v>
      </c>
      <c r="I132" s="112">
        <f aca="true" t="shared" si="10" ref="I132:I195">H132+I131</f>
        <v>154.1737612153926</v>
      </c>
      <c r="J132" s="114">
        <v>42074</v>
      </c>
      <c r="K132" s="112">
        <v>277.7</v>
      </c>
      <c r="L132" s="167">
        <v>201.3924242007599</v>
      </c>
      <c r="M132" s="167">
        <v>25.370996089256963</v>
      </c>
      <c r="N132" s="167">
        <v>154.1737612153926</v>
      </c>
    </row>
    <row r="133" spans="1:14" ht="12.75">
      <c r="A133" s="114">
        <v>42075</v>
      </c>
      <c r="B133" s="112">
        <v>0</v>
      </c>
      <c r="C133" s="112">
        <f t="shared" si="7"/>
        <v>277.7</v>
      </c>
      <c r="D133" s="167">
        <v>1.6833333333333285</v>
      </c>
      <c r="E133" s="112">
        <f t="shared" si="8"/>
        <v>203.07575753409324</v>
      </c>
      <c r="F133" s="167">
        <v>1.0793478260869576</v>
      </c>
      <c r="G133" s="112">
        <f t="shared" si="9"/>
        <v>26.45034391534392</v>
      </c>
      <c r="H133" s="167">
        <v>1.3653250773993784</v>
      </c>
      <c r="I133" s="112">
        <f t="shared" si="10"/>
        <v>155.53908629279198</v>
      </c>
      <c r="J133" s="114">
        <v>42075</v>
      </c>
      <c r="K133" s="112">
        <v>277.7</v>
      </c>
      <c r="L133" s="167">
        <v>203.07575753409324</v>
      </c>
      <c r="M133" s="167">
        <v>26.45034391534392</v>
      </c>
      <c r="N133" s="167">
        <v>155.53908629279198</v>
      </c>
    </row>
    <row r="134" spans="1:14" ht="12.75">
      <c r="A134" s="114">
        <v>42076</v>
      </c>
      <c r="B134" s="112">
        <v>0</v>
      </c>
      <c r="C134" s="112">
        <f t="shared" si="7"/>
        <v>277.7</v>
      </c>
      <c r="D134" s="167">
        <v>1.7884615384615332</v>
      </c>
      <c r="E134" s="112">
        <f t="shared" si="8"/>
        <v>204.8642190725548</v>
      </c>
      <c r="F134" s="167">
        <v>1.199999999999997</v>
      </c>
      <c r="G134" s="112">
        <f t="shared" si="9"/>
        <v>27.650343915343917</v>
      </c>
      <c r="H134" s="167">
        <v>1.498161764705878</v>
      </c>
      <c r="I134" s="112">
        <f t="shared" si="10"/>
        <v>157.03724805749786</v>
      </c>
      <c r="J134" s="114">
        <v>42076</v>
      </c>
      <c r="K134" s="112">
        <v>277.7</v>
      </c>
      <c r="L134" s="167">
        <v>204.8642190725548</v>
      </c>
      <c r="M134" s="167">
        <v>27.650343915343917</v>
      </c>
      <c r="N134" s="167">
        <v>157.03724805749786</v>
      </c>
    </row>
    <row r="135" spans="1:14" ht="12.75">
      <c r="A135" s="114">
        <v>42077</v>
      </c>
      <c r="B135" s="112">
        <v>1.1</v>
      </c>
      <c r="C135" s="112">
        <f t="shared" si="7"/>
        <v>278.8</v>
      </c>
      <c r="D135" s="167">
        <v>1.9198717948717892</v>
      </c>
      <c r="E135" s="112">
        <f t="shared" si="8"/>
        <v>206.78409086742658</v>
      </c>
      <c r="F135" s="167">
        <v>1.199999999999997</v>
      </c>
      <c r="G135" s="112">
        <f t="shared" si="9"/>
        <v>28.850343915343913</v>
      </c>
      <c r="H135" s="167">
        <v>1.4999999999999956</v>
      </c>
      <c r="I135" s="112">
        <f t="shared" si="10"/>
        <v>158.53724805749786</v>
      </c>
      <c r="J135" s="114">
        <v>42077</v>
      </c>
      <c r="K135" s="112">
        <v>278.8</v>
      </c>
      <c r="L135" s="167">
        <v>206.78409086742658</v>
      </c>
      <c r="M135" s="167">
        <v>28.850343915343913</v>
      </c>
      <c r="N135" s="167">
        <v>158.53724805749786</v>
      </c>
    </row>
    <row r="136" spans="1:14" ht="12.75">
      <c r="A136" s="114">
        <v>42078</v>
      </c>
      <c r="B136" s="112">
        <v>0</v>
      </c>
      <c r="C136" s="112">
        <f aca="true" t="shared" si="11" ref="C136:C199">C135+B136</f>
        <v>278.8</v>
      </c>
      <c r="D136" s="167">
        <v>1.9262820512820455</v>
      </c>
      <c r="E136" s="112">
        <f t="shared" si="8"/>
        <v>208.71037291870863</v>
      </c>
      <c r="F136" s="167">
        <v>1.199999999999997</v>
      </c>
      <c r="G136" s="112">
        <f t="shared" si="9"/>
        <v>30.05034391534391</v>
      </c>
      <c r="H136" s="167">
        <v>1.6383928571428523</v>
      </c>
      <c r="I136" s="112">
        <f t="shared" si="10"/>
        <v>160.17564091464072</v>
      </c>
      <c r="J136" s="114">
        <v>42078</v>
      </c>
      <c r="K136" s="112">
        <v>278.8</v>
      </c>
      <c r="L136" s="167">
        <v>208.71037291870863</v>
      </c>
      <c r="M136" s="167">
        <v>30.05034391534391</v>
      </c>
      <c r="N136" s="167">
        <v>160.17564091464072</v>
      </c>
    </row>
    <row r="137" spans="1:14" ht="12.75">
      <c r="A137" s="114">
        <v>42079</v>
      </c>
      <c r="B137" s="112">
        <v>0</v>
      </c>
      <c r="C137" s="112">
        <f t="shared" si="11"/>
        <v>278.8</v>
      </c>
      <c r="D137" s="167">
        <v>1.9070512820512764</v>
      </c>
      <c r="E137" s="112">
        <f t="shared" si="8"/>
        <v>210.6174242007599</v>
      </c>
      <c r="F137" s="167">
        <v>1.199999999999997</v>
      </c>
      <c r="G137" s="112">
        <f t="shared" si="9"/>
        <v>31.250343915343905</v>
      </c>
      <c r="H137" s="167">
        <v>1.7142857142857093</v>
      </c>
      <c r="I137" s="112">
        <f t="shared" si="10"/>
        <v>161.88992662892645</v>
      </c>
      <c r="J137" s="114">
        <v>42079</v>
      </c>
      <c r="K137" s="112">
        <v>278.8</v>
      </c>
      <c r="L137" s="167">
        <v>210.6174242007599</v>
      </c>
      <c r="M137" s="167">
        <v>31.250343915343905</v>
      </c>
      <c r="N137" s="167">
        <v>161.88992662892645</v>
      </c>
    </row>
    <row r="138" spans="1:14" ht="12.75">
      <c r="A138" s="114">
        <v>42080</v>
      </c>
      <c r="B138" s="112">
        <v>0</v>
      </c>
      <c r="C138" s="112">
        <f t="shared" si="11"/>
        <v>278.8</v>
      </c>
      <c r="D138" s="167">
        <v>1.999999999999994</v>
      </c>
      <c r="E138" s="112">
        <f t="shared" si="8"/>
        <v>212.6174242007599</v>
      </c>
      <c r="F138" s="167">
        <v>1.199999999999997</v>
      </c>
      <c r="G138" s="112">
        <f t="shared" si="9"/>
        <v>32.4503439153439</v>
      </c>
      <c r="H138" s="167">
        <v>1.717032967032962</v>
      </c>
      <c r="I138" s="112">
        <f t="shared" si="10"/>
        <v>163.6069595959594</v>
      </c>
      <c r="J138" s="114">
        <v>42080</v>
      </c>
      <c r="K138" s="112">
        <v>278.8</v>
      </c>
      <c r="L138" s="167">
        <v>212.6174242007599</v>
      </c>
      <c r="M138" s="167">
        <v>32.4503439153439</v>
      </c>
      <c r="N138" s="167">
        <v>163.6069595959594</v>
      </c>
    </row>
    <row r="139" spans="1:14" ht="12.75">
      <c r="A139" s="114">
        <v>42081</v>
      </c>
      <c r="B139" s="112">
        <v>0</v>
      </c>
      <c r="C139" s="112">
        <f t="shared" si="11"/>
        <v>278.8</v>
      </c>
      <c r="D139" s="167">
        <v>2.083333333333332</v>
      </c>
      <c r="E139" s="112">
        <f t="shared" si="8"/>
        <v>214.70075753409324</v>
      </c>
      <c r="F139" s="167">
        <v>1.199999999999997</v>
      </c>
      <c r="G139" s="112">
        <f t="shared" si="9"/>
        <v>33.650343915343896</v>
      </c>
      <c r="H139" s="167">
        <v>1.7884615384615332</v>
      </c>
      <c r="I139" s="112">
        <f t="shared" si="10"/>
        <v>165.39542113442096</v>
      </c>
      <c r="J139" s="114">
        <v>42081</v>
      </c>
      <c r="K139" s="112">
        <v>278.8</v>
      </c>
      <c r="L139" s="167">
        <v>214.70075753409324</v>
      </c>
      <c r="M139" s="167">
        <v>33.650343915343896</v>
      </c>
      <c r="N139" s="167">
        <v>165.39542113442096</v>
      </c>
    </row>
    <row r="140" spans="1:14" ht="12.75">
      <c r="A140" s="114">
        <v>42082</v>
      </c>
      <c r="B140" s="112">
        <v>0</v>
      </c>
      <c r="C140" s="112">
        <f t="shared" si="11"/>
        <v>278.8</v>
      </c>
      <c r="D140" s="167">
        <v>1.999999999999994</v>
      </c>
      <c r="E140" s="112">
        <f t="shared" si="8"/>
        <v>216.70075753409324</v>
      </c>
      <c r="F140" s="167">
        <v>1.199999999999997</v>
      </c>
      <c r="G140" s="112">
        <f t="shared" si="9"/>
        <v>34.85034391534389</v>
      </c>
      <c r="H140" s="167">
        <v>1.7142857142857093</v>
      </c>
      <c r="I140" s="112">
        <f t="shared" si="10"/>
        <v>167.10970684870668</v>
      </c>
      <c r="J140" s="114">
        <v>42082</v>
      </c>
      <c r="K140" s="112">
        <v>278.8</v>
      </c>
      <c r="L140" s="167">
        <v>216.70075753409324</v>
      </c>
      <c r="M140" s="167">
        <v>34.85034391534389</v>
      </c>
      <c r="N140" s="167">
        <v>167.10970684870668</v>
      </c>
    </row>
    <row r="141" spans="1:14" ht="12.75">
      <c r="A141" s="114">
        <v>42083</v>
      </c>
      <c r="B141" s="112">
        <v>3.7</v>
      </c>
      <c r="C141" s="112">
        <f t="shared" si="11"/>
        <v>282.5</v>
      </c>
      <c r="D141" s="167">
        <v>1.999999999999994</v>
      </c>
      <c r="E141" s="112">
        <f t="shared" si="8"/>
        <v>218.70075753409324</v>
      </c>
      <c r="F141" s="167">
        <v>1.199999999999997</v>
      </c>
      <c r="G141" s="112">
        <f t="shared" si="9"/>
        <v>36.05034391534389</v>
      </c>
      <c r="H141" s="167">
        <v>1.635714285714281</v>
      </c>
      <c r="I141" s="112">
        <f t="shared" si="10"/>
        <v>168.74542113442095</v>
      </c>
      <c r="J141" s="114">
        <v>42083</v>
      </c>
      <c r="K141" s="112">
        <v>282.5</v>
      </c>
      <c r="L141" s="167">
        <v>218.70075753409324</v>
      </c>
      <c r="M141" s="167">
        <v>36.05034391534389</v>
      </c>
      <c r="N141" s="167">
        <v>168.74542113442095</v>
      </c>
    </row>
    <row r="142" spans="1:14" ht="12.75">
      <c r="A142" s="114">
        <v>42084</v>
      </c>
      <c r="B142" s="112">
        <v>1.6</v>
      </c>
      <c r="C142" s="112">
        <f t="shared" si="11"/>
        <v>284.1</v>
      </c>
      <c r="D142" s="167">
        <v>1.999999999999994</v>
      </c>
      <c r="E142" s="112">
        <f t="shared" si="8"/>
        <v>220.70075753409324</v>
      </c>
      <c r="F142" s="167">
        <v>1.199999999999997</v>
      </c>
      <c r="G142" s="112">
        <f t="shared" si="9"/>
        <v>37.25034391534388</v>
      </c>
      <c r="H142" s="167">
        <v>1.5999999999999954</v>
      </c>
      <c r="I142" s="112">
        <f t="shared" si="10"/>
        <v>170.34542113442095</v>
      </c>
      <c r="J142" s="114">
        <v>42084</v>
      </c>
      <c r="K142" s="112">
        <v>284.1</v>
      </c>
      <c r="L142" s="167">
        <v>220.70075753409324</v>
      </c>
      <c r="M142" s="167">
        <v>37.25034391534388</v>
      </c>
      <c r="N142" s="167">
        <v>170.34542113442095</v>
      </c>
    </row>
    <row r="143" spans="1:14" ht="12.75">
      <c r="A143" s="114">
        <v>42085</v>
      </c>
      <c r="B143" s="112">
        <v>0</v>
      </c>
      <c r="C143" s="112">
        <f t="shared" si="11"/>
        <v>284.1</v>
      </c>
      <c r="D143" s="167">
        <v>1.8557692307692253</v>
      </c>
      <c r="E143" s="112">
        <f t="shared" si="8"/>
        <v>222.55652676486247</v>
      </c>
      <c r="F143" s="167">
        <v>1.219736842105257</v>
      </c>
      <c r="G143" s="112">
        <f t="shared" si="9"/>
        <v>38.47008075744914</v>
      </c>
      <c r="H143" s="167">
        <v>1.533333333333331</v>
      </c>
      <c r="I143" s="112">
        <f t="shared" si="10"/>
        <v>171.87875446775428</v>
      </c>
      <c r="J143" s="114">
        <v>42085</v>
      </c>
      <c r="K143" s="112">
        <v>284.1</v>
      </c>
      <c r="L143" s="167">
        <v>222.55652676486247</v>
      </c>
      <c r="M143" s="167">
        <v>38.47008075744914</v>
      </c>
      <c r="N143" s="167">
        <v>171.87875446775428</v>
      </c>
    </row>
    <row r="144" spans="1:14" ht="12.75">
      <c r="A144" s="114">
        <v>42086</v>
      </c>
      <c r="B144" s="112">
        <v>0</v>
      </c>
      <c r="C144" s="112">
        <f t="shared" si="11"/>
        <v>284.1</v>
      </c>
      <c r="D144" s="167">
        <v>1.8049450549450496</v>
      </c>
      <c r="E144" s="112">
        <f t="shared" si="8"/>
        <v>224.36147181980752</v>
      </c>
      <c r="F144" s="167">
        <v>1.263157894736839</v>
      </c>
      <c r="G144" s="112">
        <f t="shared" si="9"/>
        <v>39.733238652185975</v>
      </c>
      <c r="H144" s="167">
        <v>1.5479166666666588</v>
      </c>
      <c r="I144" s="112">
        <f t="shared" si="10"/>
        <v>173.42667113442093</v>
      </c>
      <c r="J144" s="114">
        <v>42086</v>
      </c>
      <c r="K144" s="112">
        <v>284.1</v>
      </c>
      <c r="L144" s="167">
        <v>224.36147181980752</v>
      </c>
      <c r="M144" s="167">
        <v>39.733238652185975</v>
      </c>
      <c r="N144" s="167">
        <v>173.42667113442093</v>
      </c>
    </row>
    <row r="145" spans="1:14" ht="12.75">
      <c r="A145" s="114">
        <v>42087</v>
      </c>
      <c r="B145" s="112">
        <v>2.1</v>
      </c>
      <c r="C145" s="112">
        <f t="shared" si="11"/>
        <v>286.20000000000005</v>
      </c>
      <c r="D145" s="167">
        <v>1.7335164835164785</v>
      </c>
      <c r="E145" s="112">
        <f t="shared" si="8"/>
        <v>226.094988303324</v>
      </c>
      <c r="F145" s="167">
        <v>1.263157894736839</v>
      </c>
      <c r="G145" s="112">
        <f t="shared" si="9"/>
        <v>40.99639654692281</v>
      </c>
      <c r="H145" s="167">
        <v>1.4834558823529398</v>
      </c>
      <c r="I145" s="112">
        <f t="shared" si="10"/>
        <v>174.91012701677386</v>
      </c>
      <c r="J145" s="114">
        <v>42087</v>
      </c>
      <c r="K145" s="112">
        <v>286.20000000000005</v>
      </c>
      <c r="L145" s="167">
        <v>226.094988303324</v>
      </c>
      <c r="M145" s="167">
        <v>40.99639654692281</v>
      </c>
      <c r="N145" s="167">
        <v>174.91012701677386</v>
      </c>
    </row>
    <row r="146" spans="1:14" ht="12.75">
      <c r="A146" s="114">
        <v>42088</v>
      </c>
      <c r="B146" s="112">
        <v>0.8</v>
      </c>
      <c r="C146" s="112">
        <f t="shared" si="11"/>
        <v>287.00000000000006</v>
      </c>
      <c r="D146" s="167">
        <v>1.7664835164835113</v>
      </c>
      <c r="E146" s="112">
        <f t="shared" si="8"/>
        <v>227.8614718198075</v>
      </c>
      <c r="F146" s="167">
        <v>1.253947368421053</v>
      </c>
      <c r="G146" s="112">
        <f t="shared" si="9"/>
        <v>42.25034391534386</v>
      </c>
      <c r="H146" s="167">
        <v>1.411764705882349</v>
      </c>
      <c r="I146" s="112">
        <f t="shared" si="10"/>
        <v>176.3218917226562</v>
      </c>
      <c r="J146" s="114">
        <v>42088</v>
      </c>
      <c r="K146" s="112">
        <v>287.00000000000006</v>
      </c>
      <c r="L146" s="167">
        <v>227.8614718198075</v>
      </c>
      <c r="M146" s="167">
        <v>42.25034391534386</v>
      </c>
      <c r="N146" s="167">
        <v>176.3218917226562</v>
      </c>
    </row>
    <row r="147" spans="1:14" ht="12.75">
      <c r="A147" s="114">
        <v>42089</v>
      </c>
      <c r="B147" s="112">
        <v>3.7</v>
      </c>
      <c r="C147" s="112">
        <f t="shared" si="11"/>
        <v>290.70000000000005</v>
      </c>
      <c r="D147" s="167">
        <v>1.6642857142857095</v>
      </c>
      <c r="E147" s="112">
        <f t="shared" si="8"/>
        <v>229.5257575340932</v>
      </c>
      <c r="F147" s="167">
        <v>1.1659090909090937</v>
      </c>
      <c r="G147" s="112">
        <f t="shared" si="9"/>
        <v>43.41625300625296</v>
      </c>
      <c r="H147" s="167">
        <v>1.4024767801857532</v>
      </c>
      <c r="I147" s="112">
        <f t="shared" si="10"/>
        <v>177.72436850284197</v>
      </c>
      <c r="J147" s="114">
        <v>42089</v>
      </c>
      <c r="K147" s="112">
        <v>290.70000000000005</v>
      </c>
      <c r="L147" s="167">
        <v>229.5257575340932</v>
      </c>
      <c r="M147" s="167">
        <v>43.41625300625296</v>
      </c>
      <c r="N147" s="167">
        <v>177.72436850284197</v>
      </c>
    </row>
    <row r="148" spans="1:14" ht="12.75">
      <c r="A148" s="114">
        <v>42090</v>
      </c>
      <c r="B148" s="112">
        <v>0.7</v>
      </c>
      <c r="C148" s="112">
        <f t="shared" si="11"/>
        <v>291.40000000000003</v>
      </c>
      <c r="D148" s="167">
        <v>1.5999999999999954</v>
      </c>
      <c r="E148" s="112">
        <f t="shared" si="8"/>
        <v>231.1257575340932</v>
      </c>
      <c r="F148" s="167">
        <v>1.0909090909090926</v>
      </c>
      <c r="G148" s="112">
        <f t="shared" si="9"/>
        <v>44.50716209716205</v>
      </c>
      <c r="H148" s="167">
        <v>1.263157894736839</v>
      </c>
      <c r="I148" s="112">
        <f t="shared" si="10"/>
        <v>178.98752639757882</v>
      </c>
      <c r="J148" s="114">
        <v>42090</v>
      </c>
      <c r="K148" s="112">
        <v>291.40000000000003</v>
      </c>
      <c r="L148" s="167">
        <v>231.1257575340932</v>
      </c>
      <c r="M148" s="167">
        <v>44.50716209716205</v>
      </c>
      <c r="N148" s="167">
        <v>178.98752639757882</v>
      </c>
    </row>
    <row r="149" spans="1:14" ht="12.75">
      <c r="A149" s="114">
        <v>42091</v>
      </c>
      <c r="B149" s="112">
        <v>4.4</v>
      </c>
      <c r="C149" s="112">
        <f t="shared" si="11"/>
        <v>295.8</v>
      </c>
      <c r="D149" s="167">
        <v>1.5999999999999954</v>
      </c>
      <c r="E149" s="112">
        <f t="shared" si="8"/>
        <v>232.7257575340932</v>
      </c>
      <c r="F149" s="167">
        <v>1.0909090909090926</v>
      </c>
      <c r="G149" s="112">
        <f t="shared" si="9"/>
        <v>45.598071188071145</v>
      </c>
      <c r="H149" s="167">
        <v>1.263157894736839</v>
      </c>
      <c r="I149" s="112">
        <f t="shared" si="10"/>
        <v>180.25068429231567</v>
      </c>
      <c r="J149" s="114">
        <v>42091</v>
      </c>
      <c r="K149" s="112">
        <v>295.8</v>
      </c>
      <c r="L149" s="167">
        <v>232.7257575340932</v>
      </c>
      <c r="M149" s="167">
        <v>45.598071188071145</v>
      </c>
      <c r="N149" s="167">
        <v>180.25068429231567</v>
      </c>
    </row>
    <row r="150" spans="1:14" ht="12.75">
      <c r="A150" s="114">
        <v>42092</v>
      </c>
      <c r="B150" s="112">
        <v>15</v>
      </c>
      <c r="C150" s="112">
        <f t="shared" si="11"/>
        <v>310.8</v>
      </c>
      <c r="D150" s="167">
        <v>1.5166666666666557</v>
      </c>
      <c r="E150" s="112">
        <f t="shared" si="8"/>
        <v>234.24242420075984</v>
      </c>
      <c r="F150" s="167">
        <v>1.06422924901186</v>
      </c>
      <c r="G150" s="112">
        <f t="shared" si="9"/>
        <v>46.662300437083005</v>
      </c>
      <c r="H150" s="167">
        <v>1.2197368421052612</v>
      </c>
      <c r="I150" s="112">
        <f t="shared" si="10"/>
        <v>181.47042113442092</v>
      </c>
      <c r="J150" s="114">
        <v>42092</v>
      </c>
      <c r="K150" s="112">
        <v>310.8</v>
      </c>
      <c r="L150" s="167">
        <v>234.24242420075984</v>
      </c>
      <c r="M150" s="167">
        <v>46.662300437083005</v>
      </c>
      <c r="N150" s="167">
        <v>181.47042113442092</v>
      </c>
    </row>
    <row r="151" spans="1:14" ht="12.75">
      <c r="A151" s="114">
        <v>42093</v>
      </c>
      <c r="B151" s="112">
        <v>19.1</v>
      </c>
      <c r="C151" s="112">
        <f t="shared" si="11"/>
        <v>329.90000000000003</v>
      </c>
      <c r="D151" s="167">
        <v>1.3333333333333297</v>
      </c>
      <c r="E151" s="112">
        <f t="shared" si="8"/>
        <v>235.57575753409319</v>
      </c>
      <c r="F151" s="167">
        <v>1.0434782608695683</v>
      </c>
      <c r="G151" s="112">
        <f t="shared" si="9"/>
        <v>47.705778697952574</v>
      </c>
      <c r="H151" s="167">
        <v>1.199999999999997</v>
      </c>
      <c r="I151" s="112">
        <f t="shared" si="10"/>
        <v>182.6704211344209</v>
      </c>
      <c r="J151" s="114">
        <v>42093</v>
      </c>
      <c r="K151" s="112">
        <v>329.90000000000003</v>
      </c>
      <c r="L151" s="167">
        <v>235.57575753409319</v>
      </c>
      <c r="M151" s="167">
        <v>47.705778697952574</v>
      </c>
      <c r="N151" s="167">
        <v>182.6704211344209</v>
      </c>
    </row>
    <row r="152" spans="1:14" ht="12.75">
      <c r="A152" s="114">
        <v>42094</v>
      </c>
      <c r="B152" s="112">
        <v>5.2</v>
      </c>
      <c r="C152" s="112">
        <f t="shared" si="11"/>
        <v>335.1</v>
      </c>
      <c r="D152" s="167">
        <v>1.3333333333333297</v>
      </c>
      <c r="E152" s="112">
        <f t="shared" si="8"/>
        <v>236.90909086742653</v>
      </c>
      <c r="F152" s="167">
        <v>1.0434782608695683</v>
      </c>
      <c r="G152" s="112">
        <f t="shared" si="9"/>
        <v>48.749256958822144</v>
      </c>
      <c r="H152" s="167">
        <v>1.1916666666666638</v>
      </c>
      <c r="I152" s="112">
        <f t="shared" si="10"/>
        <v>183.86208780108757</v>
      </c>
      <c r="J152" s="114">
        <v>42094</v>
      </c>
      <c r="K152" s="112">
        <v>335.00000000000006</v>
      </c>
      <c r="L152" s="167">
        <v>236.90909086742653</v>
      </c>
      <c r="M152" s="167">
        <v>48.749256958822144</v>
      </c>
      <c r="N152" s="167">
        <v>183.86208780108757</v>
      </c>
    </row>
    <row r="153" spans="1:14" ht="12.75">
      <c r="A153" s="114">
        <v>42095</v>
      </c>
      <c r="B153" s="112">
        <v>14.5</v>
      </c>
      <c r="C153" s="112">
        <f t="shared" si="11"/>
        <v>349.6</v>
      </c>
      <c r="D153" s="167">
        <v>1.3333333333333297</v>
      </c>
      <c r="E153" s="112">
        <f t="shared" si="8"/>
        <v>238.24242420075987</v>
      </c>
      <c r="F153" s="167">
        <v>1.1118012422360222</v>
      </c>
      <c r="G153" s="112">
        <f t="shared" si="9"/>
        <v>49.861058201058164</v>
      </c>
      <c r="H153" s="167">
        <v>1.115942028985506</v>
      </c>
      <c r="I153" s="112">
        <f t="shared" si="10"/>
        <v>184.97802983007307</v>
      </c>
      <c r="J153" s="114">
        <v>42095</v>
      </c>
      <c r="K153" s="112">
        <v>349.50000000000006</v>
      </c>
      <c r="L153" s="167">
        <v>238.24242420075987</v>
      </c>
      <c r="M153" s="167">
        <v>49.861058201058164</v>
      </c>
      <c r="N153" s="167">
        <v>184.97802983007307</v>
      </c>
    </row>
    <row r="154" spans="1:14" ht="12.75">
      <c r="A154" s="114">
        <v>42096</v>
      </c>
      <c r="B154" s="112">
        <v>3.4</v>
      </c>
      <c r="C154" s="112">
        <f t="shared" si="11"/>
        <v>353</v>
      </c>
      <c r="D154" s="167">
        <v>1.293859649122803</v>
      </c>
      <c r="E154" s="112">
        <f t="shared" si="8"/>
        <v>239.53628384988266</v>
      </c>
      <c r="F154" s="167">
        <v>1.4835164835164818</v>
      </c>
      <c r="G154" s="112">
        <f t="shared" si="9"/>
        <v>51.344574684574646</v>
      </c>
      <c r="H154" s="167">
        <v>1.0434782608695683</v>
      </c>
      <c r="I154" s="112">
        <f t="shared" si="10"/>
        <v>186.02150809094263</v>
      </c>
      <c r="J154" s="114">
        <v>42096</v>
      </c>
      <c r="K154" s="112">
        <v>352.90000000000003</v>
      </c>
      <c r="L154" s="167">
        <v>239.53628384988266</v>
      </c>
      <c r="M154" s="167">
        <v>51.344574684574646</v>
      </c>
      <c r="N154" s="167">
        <v>186.02150809094263</v>
      </c>
    </row>
    <row r="155" spans="1:14" ht="12.75">
      <c r="A155" s="114">
        <v>42097</v>
      </c>
      <c r="B155" s="112">
        <v>0</v>
      </c>
      <c r="C155" s="112">
        <f t="shared" si="11"/>
        <v>353</v>
      </c>
      <c r="D155" s="167">
        <v>1.263157894736839</v>
      </c>
      <c r="E155" s="112">
        <f t="shared" si="8"/>
        <v>240.79944174461951</v>
      </c>
      <c r="F155" s="167">
        <v>1.8461538461538407</v>
      </c>
      <c r="G155" s="112">
        <f t="shared" si="9"/>
        <v>53.190728530728485</v>
      </c>
      <c r="H155" s="167">
        <v>1.0602766798419</v>
      </c>
      <c r="I155" s="112">
        <f t="shared" si="10"/>
        <v>187.08178477078454</v>
      </c>
      <c r="J155" s="114">
        <v>42097</v>
      </c>
      <c r="K155" s="112">
        <v>352.90000000000003</v>
      </c>
      <c r="L155" s="167">
        <v>240.79944174461951</v>
      </c>
      <c r="M155" s="167">
        <v>53.190728530728485</v>
      </c>
      <c r="N155" s="167">
        <v>187.08178477078454</v>
      </c>
    </row>
    <row r="156" spans="1:14" ht="12.75">
      <c r="A156" s="114">
        <v>42098</v>
      </c>
      <c r="B156" s="112">
        <v>0</v>
      </c>
      <c r="C156" s="112">
        <f t="shared" si="11"/>
        <v>353</v>
      </c>
      <c r="D156" s="167">
        <v>1.263157894736839</v>
      </c>
      <c r="E156" s="112">
        <f t="shared" si="8"/>
        <v>242.06259963935636</v>
      </c>
      <c r="F156" s="167">
        <v>1.8461538461538407</v>
      </c>
      <c r="G156" s="112">
        <f t="shared" si="9"/>
        <v>55.036882376882325</v>
      </c>
      <c r="H156" s="167">
        <v>1.1662679425837292</v>
      </c>
      <c r="I156" s="112">
        <f t="shared" si="10"/>
        <v>188.24805271336825</v>
      </c>
      <c r="J156" s="114">
        <v>42098</v>
      </c>
      <c r="K156" s="112">
        <v>352.90000000000003</v>
      </c>
      <c r="L156" s="167">
        <v>242.06259963935636</v>
      </c>
      <c r="M156" s="167">
        <v>55.036882376882325</v>
      </c>
      <c r="N156" s="167">
        <v>188.24805271336825</v>
      </c>
    </row>
    <row r="157" spans="1:14" ht="12.75">
      <c r="A157" s="114">
        <v>42099</v>
      </c>
      <c r="B157" s="112">
        <v>0</v>
      </c>
      <c r="C157" s="112">
        <f t="shared" si="11"/>
        <v>353</v>
      </c>
      <c r="D157" s="167">
        <v>1.3569078947368407</v>
      </c>
      <c r="E157" s="112">
        <f t="shared" si="8"/>
        <v>243.4195075340932</v>
      </c>
      <c r="F157" s="167">
        <v>2.0699300699300682</v>
      </c>
      <c r="G157" s="112">
        <f t="shared" si="9"/>
        <v>57.10681244681239</v>
      </c>
      <c r="H157" s="167">
        <v>1.5723684210526288</v>
      </c>
      <c r="I157" s="112">
        <f t="shared" si="10"/>
        <v>189.82042113442088</v>
      </c>
      <c r="J157" s="114">
        <v>42099</v>
      </c>
      <c r="K157" s="112">
        <v>352.90000000000003</v>
      </c>
      <c r="L157" s="167">
        <v>243.4195075340932</v>
      </c>
      <c r="M157" s="167">
        <v>57.10681244681239</v>
      </c>
      <c r="N157" s="167">
        <v>189.82042113442088</v>
      </c>
    </row>
    <row r="158" spans="1:14" ht="12.75">
      <c r="A158" s="114">
        <v>42100</v>
      </c>
      <c r="B158" s="112">
        <v>1</v>
      </c>
      <c r="C158" s="112">
        <f t="shared" si="11"/>
        <v>354</v>
      </c>
      <c r="D158" s="167">
        <v>1.781249999999995</v>
      </c>
      <c r="E158" s="112">
        <f t="shared" si="8"/>
        <v>245.2007575340932</v>
      </c>
      <c r="F158" s="167">
        <v>2.982954545454537</v>
      </c>
      <c r="G158" s="112">
        <f t="shared" si="9"/>
        <v>60.08976699226693</v>
      </c>
      <c r="H158" s="167">
        <v>2.31388888888888</v>
      </c>
      <c r="I158" s="112">
        <f t="shared" si="10"/>
        <v>192.13431002330975</v>
      </c>
      <c r="J158" s="114">
        <v>42100</v>
      </c>
      <c r="K158" s="112">
        <v>353.90000000000003</v>
      </c>
      <c r="L158" s="167">
        <v>245.2007575340932</v>
      </c>
      <c r="M158" s="167">
        <v>60.08976699226693</v>
      </c>
      <c r="N158" s="167">
        <v>192.13431002330975</v>
      </c>
    </row>
    <row r="159" spans="1:14" ht="12.75">
      <c r="A159" s="114">
        <v>42101</v>
      </c>
      <c r="B159" s="112">
        <v>0</v>
      </c>
      <c r="C159" s="112">
        <f t="shared" si="11"/>
        <v>354</v>
      </c>
      <c r="D159" s="167">
        <v>2.3472222222222126</v>
      </c>
      <c r="E159" s="112">
        <f t="shared" si="8"/>
        <v>247.5479797563154</v>
      </c>
      <c r="F159" s="167">
        <v>3.2767857142857055</v>
      </c>
      <c r="G159" s="112">
        <f t="shared" si="9"/>
        <v>63.36655270655264</v>
      </c>
      <c r="H159" s="167">
        <v>2.999999999999991</v>
      </c>
      <c r="I159" s="112">
        <f t="shared" si="10"/>
        <v>195.13431002330975</v>
      </c>
      <c r="J159" s="114">
        <v>42101</v>
      </c>
      <c r="K159" s="112">
        <v>353.90000000000003</v>
      </c>
      <c r="L159" s="167">
        <v>247.5479797563154</v>
      </c>
      <c r="M159" s="167">
        <v>63.36655270655264</v>
      </c>
      <c r="N159" s="167">
        <v>195.13431002330975</v>
      </c>
    </row>
    <row r="160" spans="1:14" ht="12.75">
      <c r="A160" s="114">
        <v>42102</v>
      </c>
      <c r="B160" s="112">
        <v>0</v>
      </c>
      <c r="C160" s="112">
        <f t="shared" si="11"/>
        <v>354</v>
      </c>
      <c r="D160" s="167">
        <v>3.0595238095238066</v>
      </c>
      <c r="E160" s="112">
        <f t="shared" si="8"/>
        <v>250.6075035658392</v>
      </c>
      <c r="F160" s="167">
        <v>3.2232142857142656</v>
      </c>
      <c r="G160" s="112">
        <f t="shared" si="9"/>
        <v>66.5897669922669</v>
      </c>
      <c r="H160" s="167">
        <v>3.2053571428571397</v>
      </c>
      <c r="I160" s="112">
        <f t="shared" si="10"/>
        <v>198.3396671661669</v>
      </c>
      <c r="J160" s="114">
        <v>42102</v>
      </c>
      <c r="K160" s="112">
        <v>353.90000000000003</v>
      </c>
      <c r="L160" s="167">
        <v>250.6075035658392</v>
      </c>
      <c r="M160" s="167">
        <v>66.5897669922669</v>
      </c>
      <c r="N160" s="167">
        <v>198.3396671661669</v>
      </c>
    </row>
    <row r="161" spans="1:14" ht="12.75">
      <c r="A161" s="114">
        <v>42103</v>
      </c>
      <c r="B161" s="112">
        <v>0</v>
      </c>
      <c r="C161" s="112">
        <f t="shared" si="11"/>
        <v>354</v>
      </c>
      <c r="D161" s="167">
        <v>3.6309523809523703</v>
      </c>
      <c r="E161" s="112">
        <f t="shared" si="8"/>
        <v>254.2384559467916</v>
      </c>
      <c r="F161" s="167">
        <v>3.3482142857142763</v>
      </c>
      <c r="G161" s="112">
        <f t="shared" si="9"/>
        <v>69.93798127798118</v>
      </c>
      <c r="H161" s="167">
        <v>3.4285714285714186</v>
      </c>
      <c r="I161" s="112">
        <f t="shared" si="10"/>
        <v>201.7682385947383</v>
      </c>
      <c r="J161" s="114">
        <v>42103</v>
      </c>
      <c r="K161" s="112">
        <v>353.90000000000003</v>
      </c>
      <c r="L161" s="167">
        <v>254.2384559467916</v>
      </c>
      <c r="M161" s="167">
        <v>69.93798127798118</v>
      </c>
      <c r="N161" s="167">
        <v>201.7682385947383</v>
      </c>
    </row>
    <row r="162" spans="1:14" ht="12.75">
      <c r="A162" s="114">
        <v>42104</v>
      </c>
      <c r="B162" s="112">
        <v>0</v>
      </c>
      <c r="C162" s="112">
        <f t="shared" si="11"/>
        <v>354</v>
      </c>
      <c r="D162" s="167">
        <v>3.999999999999988</v>
      </c>
      <c r="E162" s="112">
        <f t="shared" si="8"/>
        <v>258.2384559467916</v>
      </c>
      <c r="F162" s="167">
        <v>3.2767857142856935</v>
      </c>
      <c r="G162" s="112">
        <f t="shared" si="9"/>
        <v>73.21476699226687</v>
      </c>
      <c r="H162" s="167">
        <v>3.4285714285714186</v>
      </c>
      <c r="I162" s="112">
        <f t="shared" si="10"/>
        <v>205.19681002330972</v>
      </c>
      <c r="J162" s="114">
        <v>42104</v>
      </c>
      <c r="K162" s="112">
        <v>353.90000000000003</v>
      </c>
      <c r="L162" s="167">
        <v>258.2384559467916</v>
      </c>
      <c r="M162" s="167">
        <v>73.21476699226687</v>
      </c>
      <c r="N162" s="167">
        <v>205.19681002330972</v>
      </c>
    </row>
    <row r="163" spans="1:14" ht="12.75">
      <c r="A163" s="114">
        <v>42105</v>
      </c>
      <c r="B163" s="112">
        <v>3.3</v>
      </c>
      <c r="C163" s="112">
        <f t="shared" si="11"/>
        <v>357.3</v>
      </c>
      <c r="D163" s="167">
        <v>3.5119047619047516</v>
      </c>
      <c r="E163" s="112">
        <f t="shared" si="8"/>
        <v>261.75036070869635</v>
      </c>
      <c r="F163" s="167">
        <v>2.999999999999991</v>
      </c>
      <c r="G163" s="112">
        <f t="shared" si="9"/>
        <v>76.21476699226686</v>
      </c>
      <c r="H163" s="167">
        <v>3.312499999999982</v>
      </c>
      <c r="I163" s="112">
        <f t="shared" si="10"/>
        <v>208.5093100233097</v>
      </c>
      <c r="J163" s="114">
        <v>42105</v>
      </c>
      <c r="K163" s="112">
        <v>357.20000000000005</v>
      </c>
      <c r="L163" s="167">
        <v>261.75036070869635</v>
      </c>
      <c r="M163" s="167">
        <v>76.21476699226686</v>
      </c>
      <c r="N163" s="167">
        <v>208.5093100233097</v>
      </c>
    </row>
    <row r="164" spans="1:14" ht="12.75">
      <c r="A164" s="114">
        <v>42106</v>
      </c>
      <c r="B164" s="112">
        <v>0.2</v>
      </c>
      <c r="C164" s="112">
        <f t="shared" si="11"/>
        <v>357.5</v>
      </c>
      <c r="D164" s="167">
        <v>3.2589285714285494</v>
      </c>
      <c r="E164" s="112">
        <f t="shared" si="8"/>
        <v>265.0092892801249</v>
      </c>
      <c r="F164" s="167">
        <v>2.999999999999991</v>
      </c>
      <c r="G164" s="112">
        <f t="shared" si="9"/>
        <v>79.21476699226685</v>
      </c>
      <c r="H164" s="167">
        <v>2.999999999999991</v>
      </c>
      <c r="I164" s="112">
        <f t="shared" si="10"/>
        <v>211.5093100233097</v>
      </c>
      <c r="J164" s="114">
        <v>42106</v>
      </c>
      <c r="K164" s="112">
        <v>357.40000000000003</v>
      </c>
      <c r="L164" s="167">
        <v>265.0092892801249</v>
      </c>
      <c r="M164" s="167">
        <v>79.21476699226685</v>
      </c>
      <c r="N164" s="167">
        <v>211.5093100233097</v>
      </c>
    </row>
    <row r="165" spans="1:14" ht="12.75">
      <c r="A165" s="114">
        <v>42107</v>
      </c>
      <c r="B165" s="112">
        <v>0</v>
      </c>
      <c r="C165" s="112">
        <f t="shared" si="11"/>
        <v>357.5</v>
      </c>
      <c r="D165" s="167">
        <v>2.999999999999991</v>
      </c>
      <c r="E165" s="112">
        <f t="shared" si="8"/>
        <v>268.0092892801249</v>
      </c>
      <c r="F165" s="167">
        <v>2.9097222222222108</v>
      </c>
      <c r="G165" s="112">
        <f t="shared" si="9"/>
        <v>82.12448921448906</v>
      </c>
      <c r="H165" s="167">
        <v>2.999999999999991</v>
      </c>
      <c r="I165" s="112">
        <f t="shared" si="10"/>
        <v>214.5093100233097</v>
      </c>
      <c r="J165" s="114">
        <v>42107</v>
      </c>
      <c r="K165" s="112">
        <v>357.40000000000003</v>
      </c>
      <c r="L165" s="167">
        <v>268.0092892801249</v>
      </c>
      <c r="M165" s="167">
        <v>82.12448921448906</v>
      </c>
      <c r="N165" s="167">
        <v>214.5093100233097</v>
      </c>
    </row>
    <row r="166" spans="1:14" ht="12.75">
      <c r="A166" s="114">
        <v>42108</v>
      </c>
      <c r="B166" s="112">
        <v>0</v>
      </c>
      <c r="C166" s="112">
        <f t="shared" si="11"/>
        <v>357.5</v>
      </c>
      <c r="D166" s="167">
        <v>2.999999999999991</v>
      </c>
      <c r="E166" s="112">
        <f t="shared" si="8"/>
        <v>271.0092892801249</v>
      </c>
      <c r="F166" s="167">
        <v>2.4277777777777714</v>
      </c>
      <c r="G166" s="112">
        <f t="shared" si="9"/>
        <v>84.55226699226684</v>
      </c>
      <c r="H166" s="167">
        <v>2.812499999999988</v>
      </c>
      <c r="I166" s="112">
        <f t="shared" si="10"/>
        <v>217.3218100233097</v>
      </c>
      <c r="J166" s="114">
        <v>42108</v>
      </c>
      <c r="K166" s="112">
        <v>357.40000000000003</v>
      </c>
      <c r="L166" s="167">
        <v>271.0092892801249</v>
      </c>
      <c r="M166" s="167">
        <v>84.55226699226684</v>
      </c>
      <c r="N166" s="167">
        <v>217.3218100233097</v>
      </c>
    </row>
    <row r="167" spans="1:14" ht="12.75">
      <c r="A167" s="114">
        <v>42109</v>
      </c>
      <c r="B167" s="112">
        <v>0</v>
      </c>
      <c r="C167" s="112">
        <f t="shared" si="11"/>
        <v>357.5</v>
      </c>
      <c r="D167" s="167">
        <v>3.0104166666666576</v>
      </c>
      <c r="E167" s="112">
        <f t="shared" si="8"/>
        <v>274.0197059467916</v>
      </c>
      <c r="F167" s="167">
        <v>2.4083333333333274</v>
      </c>
      <c r="G167" s="112">
        <f t="shared" si="9"/>
        <v>86.96060032560017</v>
      </c>
      <c r="H167" s="167">
        <v>2.458333333333326</v>
      </c>
      <c r="I167" s="112">
        <f t="shared" si="10"/>
        <v>219.780143356643</v>
      </c>
      <c r="J167" s="114">
        <v>42109</v>
      </c>
      <c r="K167" s="112">
        <v>357.40000000000003</v>
      </c>
      <c r="L167" s="167">
        <v>274.0197059467916</v>
      </c>
      <c r="M167" s="167">
        <v>86.96060032560017</v>
      </c>
      <c r="N167" s="167">
        <v>219.780143356643</v>
      </c>
    </row>
    <row r="168" spans="1:14" ht="12.75">
      <c r="A168" s="114">
        <v>42110</v>
      </c>
      <c r="B168" s="112">
        <v>0</v>
      </c>
      <c r="C168" s="112">
        <f t="shared" si="11"/>
        <v>357.5</v>
      </c>
      <c r="D168" s="167">
        <v>2.999999999999991</v>
      </c>
      <c r="E168" s="112">
        <f t="shared" si="8"/>
        <v>277.0197059467916</v>
      </c>
      <c r="F168" s="167">
        <v>2.1569444444444468</v>
      </c>
      <c r="G168" s="112">
        <f t="shared" si="9"/>
        <v>89.11754477004462</v>
      </c>
      <c r="H168" s="167">
        <v>2.185606060606064</v>
      </c>
      <c r="I168" s="112">
        <f t="shared" si="10"/>
        <v>221.96574941724907</v>
      </c>
      <c r="J168" s="114">
        <v>42110</v>
      </c>
      <c r="K168" s="112">
        <v>357.40000000000003</v>
      </c>
      <c r="L168" s="167">
        <v>277.0197059467916</v>
      </c>
      <c r="M168" s="167">
        <v>89.11754477004462</v>
      </c>
      <c r="N168" s="167">
        <v>221.96574941724907</v>
      </c>
    </row>
    <row r="169" spans="1:14" ht="12.75">
      <c r="A169" s="114">
        <v>42111</v>
      </c>
      <c r="B169" s="112">
        <v>0</v>
      </c>
      <c r="C169" s="112">
        <f t="shared" si="11"/>
        <v>357.5</v>
      </c>
      <c r="D169" s="167">
        <v>2.746527777777768</v>
      </c>
      <c r="E169" s="112">
        <f t="shared" si="8"/>
        <v>279.76623372456936</v>
      </c>
      <c r="F169" s="167">
        <v>1.9385683760683703</v>
      </c>
      <c r="G169" s="112">
        <f t="shared" si="9"/>
        <v>91.05611314611299</v>
      </c>
      <c r="H169" s="167">
        <v>2.1742424242424274</v>
      </c>
      <c r="I169" s="112">
        <f t="shared" si="10"/>
        <v>224.1399918414915</v>
      </c>
      <c r="J169" s="114">
        <v>42111</v>
      </c>
      <c r="K169" s="112">
        <v>357.40000000000003</v>
      </c>
      <c r="L169" s="167">
        <v>279.76623372456936</v>
      </c>
      <c r="M169" s="167">
        <v>91.05611314611299</v>
      </c>
      <c r="N169" s="167">
        <v>224.1399918414915</v>
      </c>
    </row>
    <row r="170" spans="1:14" ht="12.75">
      <c r="A170" s="114">
        <v>42112</v>
      </c>
      <c r="B170" s="112">
        <v>0</v>
      </c>
      <c r="C170" s="112">
        <f t="shared" si="11"/>
        <v>357.5</v>
      </c>
      <c r="D170" s="167">
        <v>2.373737373737378</v>
      </c>
      <c r="E170" s="112">
        <f t="shared" si="8"/>
        <v>282.1399710983067</v>
      </c>
      <c r="F170" s="167">
        <v>1.8104395604395551</v>
      </c>
      <c r="G170" s="112">
        <f t="shared" si="9"/>
        <v>92.86655270655255</v>
      </c>
      <c r="H170" s="167">
        <v>2.140151515151517</v>
      </c>
      <c r="I170" s="112">
        <f t="shared" si="10"/>
        <v>226.28014335664304</v>
      </c>
      <c r="J170" s="114">
        <v>42112</v>
      </c>
      <c r="K170" s="112">
        <v>357.40000000000003</v>
      </c>
      <c r="L170" s="167">
        <v>282.1399710983067</v>
      </c>
      <c r="M170" s="167">
        <v>92.86655270655255</v>
      </c>
      <c r="N170" s="167">
        <v>226.28014335664304</v>
      </c>
    </row>
    <row r="171" spans="1:14" ht="12.75">
      <c r="A171" s="114">
        <v>42113</v>
      </c>
      <c r="B171" s="112">
        <v>0</v>
      </c>
      <c r="C171" s="112">
        <f t="shared" si="11"/>
        <v>357.5</v>
      </c>
      <c r="D171" s="167">
        <v>2.181818181818185</v>
      </c>
      <c r="E171" s="112">
        <f t="shared" si="8"/>
        <v>284.3217892801249</v>
      </c>
      <c r="F171" s="167">
        <v>1.7142857142857093</v>
      </c>
      <c r="G171" s="112">
        <f t="shared" si="9"/>
        <v>94.58083842083826</v>
      </c>
      <c r="H171" s="167">
        <v>1.8878205128205072</v>
      </c>
      <c r="I171" s="112">
        <f t="shared" si="10"/>
        <v>228.16796386946353</v>
      </c>
      <c r="J171" s="114">
        <v>42113</v>
      </c>
      <c r="K171" s="112">
        <v>357.40000000000003</v>
      </c>
      <c r="L171" s="167">
        <v>284.3217892801249</v>
      </c>
      <c r="M171" s="167">
        <v>94.58083842083826</v>
      </c>
      <c r="N171" s="167">
        <v>228.16796386946353</v>
      </c>
    </row>
    <row r="172" spans="1:14" ht="12.75">
      <c r="A172" s="114">
        <v>42114</v>
      </c>
      <c r="B172" s="112">
        <v>0</v>
      </c>
      <c r="C172" s="112">
        <f t="shared" si="11"/>
        <v>357.5</v>
      </c>
      <c r="D172" s="167">
        <v>2.041666666666662</v>
      </c>
      <c r="E172" s="112">
        <f t="shared" si="8"/>
        <v>286.3634559467916</v>
      </c>
      <c r="F172" s="167">
        <v>1.6642857142857095</v>
      </c>
      <c r="G172" s="112">
        <f t="shared" si="9"/>
        <v>96.24512413512397</v>
      </c>
      <c r="H172" s="167">
        <v>1.832417582417577</v>
      </c>
      <c r="I172" s="112">
        <f t="shared" si="10"/>
        <v>230.0003814518811</v>
      </c>
      <c r="J172" s="114">
        <v>42114</v>
      </c>
      <c r="K172" s="112">
        <v>357.40000000000003</v>
      </c>
      <c r="L172" s="167">
        <v>286.3634559467916</v>
      </c>
      <c r="M172" s="167">
        <v>96.24512413512397</v>
      </c>
      <c r="N172" s="167">
        <v>230.0003814518811</v>
      </c>
    </row>
    <row r="173" spans="1:14" ht="12.75">
      <c r="A173" s="114">
        <v>42115</v>
      </c>
      <c r="B173" s="112">
        <v>0</v>
      </c>
      <c r="C173" s="112">
        <f t="shared" si="11"/>
        <v>357.5</v>
      </c>
      <c r="D173" s="167">
        <v>1.999999999999994</v>
      </c>
      <c r="E173" s="112">
        <f t="shared" si="8"/>
        <v>288.3634559467916</v>
      </c>
      <c r="F173" s="167">
        <v>1.5999999999999954</v>
      </c>
      <c r="G173" s="112">
        <f t="shared" si="9"/>
        <v>97.84512413512397</v>
      </c>
      <c r="H173" s="167">
        <v>1.7142857142857093</v>
      </c>
      <c r="I173" s="112">
        <f t="shared" si="10"/>
        <v>231.71466716616683</v>
      </c>
      <c r="J173" s="114">
        <v>42115</v>
      </c>
      <c r="K173" s="112">
        <v>357.40000000000003</v>
      </c>
      <c r="L173" s="167">
        <v>288.3634559467916</v>
      </c>
      <c r="M173" s="167">
        <v>97.84512413512397</v>
      </c>
      <c r="N173" s="167">
        <v>231.71466716616683</v>
      </c>
    </row>
    <row r="174" spans="1:14" ht="12.75">
      <c r="A174" s="114">
        <v>42116</v>
      </c>
      <c r="B174" s="112">
        <v>0</v>
      </c>
      <c r="C174" s="112">
        <f t="shared" si="11"/>
        <v>357.5</v>
      </c>
      <c r="D174" s="167">
        <v>1.999999999999994</v>
      </c>
      <c r="E174" s="112">
        <f t="shared" si="8"/>
        <v>290.3634559467916</v>
      </c>
      <c r="F174" s="167">
        <v>1.5999999999999954</v>
      </c>
      <c r="G174" s="112">
        <f t="shared" si="9"/>
        <v>99.44512413512396</v>
      </c>
      <c r="H174" s="167">
        <v>1.6071428571428525</v>
      </c>
      <c r="I174" s="112">
        <f t="shared" si="10"/>
        <v>233.3218100233097</v>
      </c>
      <c r="J174" s="114">
        <v>42116</v>
      </c>
      <c r="K174" s="112">
        <v>357.40000000000003</v>
      </c>
      <c r="L174" s="167">
        <v>290.3634559467916</v>
      </c>
      <c r="M174" s="167">
        <v>99.44512413512396</v>
      </c>
      <c r="N174" s="167">
        <v>233.3218100233097</v>
      </c>
    </row>
    <row r="175" spans="1:14" ht="12.75">
      <c r="A175" s="114">
        <v>42117</v>
      </c>
      <c r="B175" s="112">
        <v>0</v>
      </c>
      <c r="C175" s="112">
        <f t="shared" si="11"/>
        <v>357.5</v>
      </c>
      <c r="D175" s="167">
        <v>1.9583333333333275</v>
      </c>
      <c r="E175" s="112">
        <f t="shared" si="8"/>
        <v>292.3217892801249</v>
      </c>
      <c r="F175" s="167">
        <v>1.5999999999999954</v>
      </c>
      <c r="G175" s="112">
        <f t="shared" si="9"/>
        <v>101.04512413512396</v>
      </c>
      <c r="H175" s="167">
        <v>1.5937499999999944</v>
      </c>
      <c r="I175" s="112">
        <f t="shared" si="10"/>
        <v>234.9155600233097</v>
      </c>
      <c r="J175" s="114">
        <v>42117</v>
      </c>
      <c r="K175" s="112">
        <v>357.40000000000003</v>
      </c>
      <c r="L175" s="167">
        <v>292.3217892801249</v>
      </c>
      <c r="M175" s="167">
        <v>101.04512413512396</v>
      </c>
      <c r="N175" s="167">
        <v>234.9155600233097</v>
      </c>
    </row>
    <row r="176" spans="1:14" ht="12.75">
      <c r="A176" s="114">
        <v>42118</v>
      </c>
      <c r="B176" s="112">
        <v>0.1</v>
      </c>
      <c r="C176" s="112">
        <f t="shared" si="11"/>
        <v>357.6</v>
      </c>
      <c r="D176" s="167">
        <v>1.749999999999995</v>
      </c>
      <c r="E176" s="112">
        <f t="shared" si="8"/>
        <v>294.0717892801249</v>
      </c>
      <c r="F176" s="167">
        <v>1.5999999999999954</v>
      </c>
      <c r="G176" s="112">
        <f t="shared" si="9"/>
        <v>102.64512413512395</v>
      </c>
      <c r="H176" s="167">
        <v>1.4999999999999956</v>
      </c>
      <c r="I176" s="112">
        <f t="shared" si="10"/>
        <v>236.4155600233097</v>
      </c>
      <c r="J176" s="114">
        <v>42118</v>
      </c>
      <c r="K176" s="112">
        <v>357.50000000000006</v>
      </c>
      <c r="L176" s="167">
        <v>294.0717892801249</v>
      </c>
      <c r="M176" s="167">
        <v>102.64512413512395</v>
      </c>
      <c r="N176" s="167">
        <v>236.4155600233097</v>
      </c>
    </row>
    <row r="177" spans="1:14" ht="12.75">
      <c r="A177" s="114">
        <v>42119</v>
      </c>
      <c r="B177" s="112">
        <v>3.7</v>
      </c>
      <c r="C177" s="112">
        <f t="shared" si="11"/>
        <v>361.3</v>
      </c>
      <c r="D177" s="167">
        <v>1.7142857142857093</v>
      </c>
      <c r="E177" s="112">
        <f t="shared" si="8"/>
        <v>295.7860749944106</v>
      </c>
      <c r="F177" s="167">
        <v>1.5176470588235251</v>
      </c>
      <c r="G177" s="112">
        <f t="shared" si="9"/>
        <v>104.16277119394748</v>
      </c>
      <c r="H177" s="167">
        <v>1.4340277777777735</v>
      </c>
      <c r="I177" s="112">
        <f t="shared" si="10"/>
        <v>237.84958780108747</v>
      </c>
      <c r="J177" s="114">
        <v>42119</v>
      </c>
      <c r="K177" s="112">
        <v>361.20000000000005</v>
      </c>
      <c r="L177" s="167">
        <v>295.7860749944106</v>
      </c>
      <c r="M177" s="167">
        <v>104.16277119394748</v>
      </c>
      <c r="N177" s="167">
        <v>237.84958780108747</v>
      </c>
    </row>
    <row r="178" spans="1:14" ht="12.75">
      <c r="A178" s="114">
        <v>42120</v>
      </c>
      <c r="B178" s="112">
        <v>8.4</v>
      </c>
      <c r="C178" s="112">
        <f t="shared" si="11"/>
        <v>369.7</v>
      </c>
      <c r="D178" s="167">
        <v>1.5666170634920533</v>
      </c>
      <c r="E178" s="112">
        <f t="shared" si="8"/>
        <v>297.3526920579027</v>
      </c>
      <c r="F178" s="167">
        <v>1.410130718954244</v>
      </c>
      <c r="G178" s="112">
        <f t="shared" si="9"/>
        <v>105.57290191290173</v>
      </c>
      <c r="H178" s="167">
        <v>1.314327485380113</v>
      </c>
      <c r="I178" s="112">
        <f t="shared" si="10"/>
        <v>239.16391528646759</v>
      </c>
      <c r="J178" s="114">
        <v>42120</v>
      </c>
      <c r="K178" s="112">
        <v>369.30000000000007</v>
      </c>
      <c r="L178" s="167">
        <v>297.3526920579027</v>
      </c>
      <c r="M178" s="167">
        <v>105.57290191290173</v>
      </c>
      <c r="N178" s="167">
        <v>239.16391528646759</v>
      </c>
    </row>
    <row r="179" spans="1:14" ht="12.75">
      <c r="A179" s="114">
        <v>42121</v>
      </c>
      <c r="B179" s="112">
        <v>0</v>
      </c>
      <c r="C179" s="112">
        <f t="shared" si="11"/>
        <v>369.7</v>
      </c>
      <c r="D179" s="167">
        <v>1.4393382352941138</v>
      </c>
      <c r="E179" s="112">
        <f t="shared" si="8"/>
        <v>298.7920302931968</v>
      </c>
      <c r="F179" s="167">
        <v>1.314327485380113</v>
      </c>
      <c r="G179" s="112">
        <f t="shared" si="9"/>
        <v>106.88722939828185</v>
      </c>
      <c r="H179" s="167">
        <v>1.263157894736839</v>
      </c>
      <c r="I179" s="112">
        <f t="shared" si="10"/>
        <v>240.42707318120443</v>
      </c>
      <c r="J179" s="114">
        <v>42121</v>
      </c>
      <c r="K179" s="112">
        <v>369.30000000000007</v>
      </c>
      <c r="L179" s="167">
        <v>298.7920302931968</v>
      </c>
      <c r="M179" s="167">
        <v>106.88722939828185</v>
      </c>
      <c r="N179" s="167">
        <v>240.42707318120443</v>
      </c>
    </row>
    <row r="180" spans="1:14" ht="12.75">
      <c r="A180" s="114">
        <v>42122</v>
      </c>
      <c r="B180" s="112">
        <v>1.6</v>
      </c>
      <c r="C180" s="112">
        <f t="shared" si="11"/>
        <v>371.3</v>
      </c>
      <c r="D180" s="167">
        <v>1.411764705882349</v>
      </c>
      <c r="E180" s="112">
        <f t="shared" si="8"/>
        <v>300.20379499907915</v>
      </c>
      <c r="F180" s="167">
        <v>1.2328947368421048</v>
      </c>
      <c r="G180" s="112">
        <f t="shared" si="9"/>
        <v>108.12012413512394</v>
      </c>
      <c r="H180" s="167">
        <v>1.2197368421052612</v>
      </c>
      <c r="I180" s="112">
        <f t="shared" si="10"/>
        <v>241.64681002330968</v>
      </c>
      <c r="J180" s="114">
        <v>42122</v>
      </c>
      <c r="K180" s="112">
        <v>370.80000000000007</v>
      </c>
      <c r="L180" s="167">
        <v>300.20379499907915</v>
      </c>
      <c r="M180" s="167">
        <v>108.12012413512394</v>
      </c>
      <c r="N180" s="167">
        <v>241.64681002330968</v>
      </c>
    </row>
    <row r="181" spans="1:14" ht="12.75">
      <c r="A181" s="114">
        <v>42123</v>
      </c>
      <c r="B181" s="112">
        <v>0.9</v>
      </c>
      <c r="C181" s="112">
        <f t="shared" si="11"/>
        <v>372.2</v>
      </c>
      <c r="D181" s="167">
        <v>1.3676470588235228</v>
      </c>
      <c r="E181" s="112">
        <f t="shared" si="8"/>
        <v>301.5714420579027</v>
      </c>
      <c r="F181" s="167">
        <v>1.1628968253968226</v>
      </c>
      <c r="G181" s="112">
        <f t="shared" si="9"/>
        <v>109.28302096052077</v>
      </c>
      <c r="H181" s="167">
        <v>1.1988095238095209</v>
      </c>
      <c r="I181" s="112">
        <f t="shared" si="10"/>
        <v>242.8456195471192</v>
      </c>
      <c r="J181" s="114">
        <v>42123</v>
      </c>
      <c r="K181" s="112">
        <v>371.6000000000001</v>
      </c>
      <c r="L181" s="167">
        <v>301.5714420579027</v>
      </c>
      <c r="M181" s="167">
        <v>109.28302096052077</v>
      </c>
      <c r="N181" s="167">
        <v>242.8456195471192</v>
      </c>
    </row>
    <row r="182" spans="1:14" ht="12.75">
      <c r="A182" s="114">
        <v>42124</v>
      </c>
      <c r="B182" s="112">
        <v>0</v>
      </c>
      <c r="C182" s="112">
        <f t="shared" si="11"/>
        <v>372.2</v>
      </c>
      <c r="D182" s="167">
        <v>1.3333333333333297</v>
      </c>
      <c r="E182" s="112">
        <f t="shared" si="8"/>
        <v>302.904775391236</v>
      </c>
      <c r="F182" s="167">
        <v>1.1028138528138547</v>
      </c>
      <c r="G182" s="112">
        <f t="shared" si="9"/>
        <v>110.38583481333463</v>
      </c>
      <c r="H182" s="167">
        <v>1.1428571428571392</v>
      </c>
      <c r="I182" s="112">
        <f t="shared" si="10"/>
        <v>243.98847668997635</v>
      </c>
      <c r="J182" s="114">
        <v>42124</v>
      </c>
      <c r="K182" s="112">
        <v>371.6000000000001</v>
      </c>
      <c r="L182" s="167">
        <v>302.904775391236</v>
      </c>
      <c r="M182" s="167">
        <v>110.38583481333463</v>
      </c>
      <c r="N182" s="167">
        <v>243.98847668997635</v>
      </c>
    </row>
    <row r="183" spans="1:14" ht="12.75">
      <c r="A183" s="114">
        <v>42125</v>
      </c>
      <c r="B183" s="112">
        <v>0</v>
      </c>
      <c r="C183" s="112">
        <f t="shared" si="11"/>
        <v>372.2</v>
      </c>
      <c r="D183" s="167">
        <v>1.3333333333333297</v>
      </c>
      <c r="E183" s="112">
        <f t="shared" si="8"/>
        <v>304.2381087245693</v>
      </c>
      <c r="F183" s="167">
        <v>1.013257575757573</v>
      </c>
      <c r="G183" s="112">
        <f t="shared" si="9"/>
        <v>111.3990923890922</v>
      </c>
      <c r="H183" s="167">
        <v>1.115942028985506</v>
      </c>
      <c r="I183" s="112">
        <f t="shared" si="10"/>
        <v>245.10441871896185</v>
      </c>
      <c r="J183" s="114">
        <v>42125</v>
      </c>
      <c r="K183" s="112">
        <v>371.6000000000001</v>
      </c>
      <c r="L183" s="167">
        <v>304.2381087245693</v>
      </c>
      <c r="M183" s="167">
        <v>111.3990923890922</v>
      </c>
      <c r="N183" s="167">
        <v>245.10441871896185</v>
      </c>
    </row>
    <row r="184" spans="1:14" ht="12.75">
      <c r="A184" s="114">
        <v>42126</v>
      </c>
      <c r="B184" s="112">
        <v>0</v>
      </c>
      <c r="C184" s="112">
        <f t="shared" si="11"/>
        <v>372.2</v>
      </c>
      <c r="D184" s="167">
        <v>1.2583333333333322</v>
      </c>
      <c r="E184" s="112">
        <f t="shared" si="8"/>
        <v>305.49644205790264</v>
      </c>
      <c r="F184" s="167">
        <v>0.934294871794869</v>
      </c>
      <c r="G184" s="112">
        <f t="shared" si="9"/>
        <v>112.33338726088708</v>
      </c>
      <c r="H184" s="167">
        <v>1.0434782608695683</v>
      </c>
      <c r="I184" s="112">
        <f t="shared" si="10"/>
        <v>246.14789697983142</v>
      </c>
      <c r="J184" s="114">
        <v>42126</v>
      </c>
      <c r="K184" s="112">
        <v>371.6000000000001</v>
      </c>
      <c r="L184" s="167">
        <v>305.49644205790264</v>
      </c>
      <c r="M184" s="167">
        <v>112.33338726088708</v>
      </c>
      <c r="N184" s="167">
        <v>246.14789697983142</v>
      </c>
    </row>
    <row r="185" spans="1:14" ht="12.75">
      <c r="A185" s="114">
        <v>42127</v>
      </c>
      <c r="B185" s="112">
        <v>4.6</v>
      </c>
      <c r="C185" s="112">
        <f t="shared" si="11"/>
        <v>376.8</v>
      </c>
      <c r="D185" s="167">
        <v>1.1204545454545483</v>
      </c>
      <c r="E185" s="112">
        <f t="shared" si="8"/>
        <v>306.6168966033572</v>
      </c>
      <c r="F185" s="167">
        <v>0.8722527472527447</v>
      </c>
      <c r="G185" s="112">
        <f t="shared" si="9"/>
        <v>113.20564000813982</v>
      </c>
      <c r="H185" s="167">
        <v>1.0280797101449286</v>
      </c>
      <c r="I185" s="112">
        <f t="shared" si="10"/>
        <v>247.17597668997635</v>
      </c>
      <c r="J185" s="114">
        <v>42127</v>
      </c>
      <c r="K185" s="112">
        <v>376.2000000000001</v>
      </c>
      <c r="L185" s="167">
        <v>306.6168966033572</v>
      </c>
      <c r="M185" s="167">
        <v>113.20564000813982</v>
      </c>
      <c r="N185" s="167">
        <v>247.17597668997635</v>
      </c>
    </row>
    <row r="186" spans="1:14" ht="12.75">
      <c r="A186" s="114">
        <v>42128</v>
      </c>
      <c r="B186" s="112">
        <v>7.7</v>
      </c>
      <c r="C186" s="112">
        <f t="shared" si="11"/>
        <v>384.5</v>
      </c>
      <c r="D186" s="167">
        <v>1.0909090909090926</v>
      </c>
      <c r="E186" s="112">
        <f t="shared" si="8"/>
        <v>307.70780569426626</v>
      </c>
      <c r="F186" s="167">
        <v>0.8392857142857179</v>
      </c>
      <c r="G186" s="112">
        <f t="shared" si="9"/>
        <v>114.04492572242555</v>
      </c>
      <c r="H186" s="167">
        <v>0.9858333333333281</v>
      </c>
      <c r="I186" s="112">
        <f t="shared" si="10"/>
        <v>248.16181002330967</v>
      </c>
      <c r="J186" s="114">
        <v>42128</v>
      </c>
      <c r="K186" s="112">
        <v>383.9000000000001</v>
      </c>
      <c r="L186" s="167">
        <v>307.70780569426626</v>
      </c>
      <c r="M186" s="167">
        <v>114.04492572242555</v>
      </c>
      <c r="N186" s="167">
        <v>248.16181002330967</v>
      </c>
    </row>
    <row r="187" spans="1:14" ht="12.75">
      <c r="A187" s="114">
        <v>42129</v>
      </c>
      <c r="B187" s="112">
        <v>5.9</v>
      </c>
      <c r="C187" s="112">
        <f t="shared" si="11"/>
        <v>390.4</v>
      </c>
      <c r="D187" s="167">
        <v>1.0909090909090926</v>
      </c>
      <c r="E187" s="112">
        <f t="shared" si="8"/>
        <v>308.7987147851753</v>
      </c>
      <c r="F187" s="167">
        <v>0.8166666666666673</v>
      </c>
      <c r="G187" s="112">
        <f t="shared" si="9"/>
        <v>114.86159238909221</v>
      </c>
      <c r="H187" s="167">
        <v>0.9377777777777786</v>
      </c>
      <c r="I187" s="112">
        <f t="shared" si="10"/>
        <v>249.09958780108744</v>
      </c>
      <c r="J187" s="114">
        <v>42129</v>
      </c>
      <c r="K187" s="112">
        <v>389.80000000000007</v>
      </c>
      <c r="L187" s="167">
        <v>308.7987147851753</v>
      </c>
      <c r="M187" s="167">
        <v>114.86159238909221</v>
      </c>
      <c r="N187" s="167">
        <v>249.09958780108744</v>
      </c>
    </row>
    <row r="188" spans="1:14" ht="12.75">
      <c r="A188" s="114">
        <v>42130</v>
      </c>
      <c r="B188" s="112">
        <v>1.6</v>
      </c>
      <c r="C188" s="112">
        <f t="shared" si="11"/>
        <v>392</v>
      </c>
      <c r="D188" s="167">
        <v>1.0852272727272743</v>
      </c>
      <c r="E188" s="112">
        <f t="shared" si="8"/>
        <v>309.8839420579026</v>
      </c>
      <c r="F188" s="167">
        <v>0.7927083333333299</v>
      </c>
      <c r="G188" s="112">
        <f t="shared" si="9"/>
        <v>115.65430072242553</v>
      </c>
      <c r="H188" s="167">
        <v>0.8888888888888923</v>
      </c>
      <c r="I188" s="112">
        <f t="shared" si="10"/>
        <v>249.98847668997632</v>
      </c>
      <c r="J188" s="114">
        <v>42130</v>
      </c>
      <c r="K188" s="112">
        <v>391.4000000000001</v>
      </c>
      <c r="L188" s="167">
        <v>309.8839420579026</v>
      </c>
      <c r="M188" s="167">
        <v>115.65430072242553</v>
      </c>
      <c r="N188" s="167">
        <v>249.98847668997632</v>
      </c>
    </row>
    <row r="189" spans="1:14" ht="12.75">
      <c r="A189" s="114">
        <v>42131</v>
      </c>
      <c r="B189" s="112">
        <v>0.3</v>
      </c>
      <c r="C189" s="112">
        <f t="shared" si="11"/>
        <v>392.3</v>
      </c>
      <c r="D189" s="167">
        <v>0.999999999999997</v>
      </c>
      <c r="E189" s="112">
        <f t="shared" si="8"/>
        <v>310.8839420579026</v>
      </c>
      <c r="F189" s="167">
        <v>0.7499999999999978</v>
      </c>
      <c r="G189" s="112">
        <f t="shared" si="9"/>
        <v>116.40430072242553</v>
      </c>
      <c r="H189" s="167">
        <v>0.8869047619047649</v>
      </c>
      <c r="I189" s="112">
        <f t="shared" si="10"/>
        <v>250.87538145188108</v>
      </c>
      <c r="J189" s="114">
        <v>42131</v>
      </c>
      <c r="K189" s="112">
        <v>391.7000000000001</v>
      </c>
      <c r="L189" s="167">
        <v>310.8839420579026</v>
      </c>
      <c r="M189" s="167">
        <v>116.40430072242553</v>
      </c>
      <c r="N189" s="167">
        <v>250.87538145188108</v>
      </c>
    </row>
    <row r="190" spans="1:14" ht="12.75">
      <c r="A190" s="114">
        <v>42132</v>
      </c>
      <c r="B190" s="112">
        <v>0.5</v>
      </c>
      <c r="C190" s="112">
        <f t="shared" si="11"/>
        <v>392.8</v>
      </c>
      <c r="D190" s="167">
        <v>0.9951923076923047</v>
      </c>
      <c r="E190" s="112">
        <f t="shared" si="8"/>
        <v>311.8791343655949</v>
      </c>
      <c r="F190" s="167">
        <v>0.714154411764704</v>
      </c>
      <c r="G190" s="112">
        <f t="shared" si="9"/>
        <v>117.11845513419024</v>
      </c>
      <c r="H190" s="167">
        <v>0.8571428571428547</v>
      </c>
      <c r="I190" s="112">
        <f t="shared" si="10"/>
        <v>251.73252430902394</v>
      </c>
      <c r="J190" s="114">
        <v>42132</v>
      </c>
      <c r="K190" s="112">
        <v>392.2000000000001</v>
      </c>
      <c r="L190" s="167">
        <v>311.8791343655949</v>
      </c>
      <c r="M190" s="167">
        <v>117.11845513419024</v>
      </c>
      <c r="N190" s="167">
        <v>251.73252430902394</v>
      </c>
    </row>
    <row r="191" spans="1:14" ht="12.75">
      <c r="A191" s="114">
        <v>42133</v>
      </c>
      <c r="B191" s="112">
        <v>0.5</v>
      </c>
      <c r="C191" s="112">
        <f t="shared" si="11"/>
        <v>393.3</v>
      </c>
      <c r="D191" s="167">
        <v>0.9230769230769204</v>
      </c>
      <c r="E191" s="112">
        <f t="shared" si="8"/>
        <v>312.8022112886718</v>
      </c>
      <c r="F191" s="167">
        <v>0.6978991596638636</v>
      </c>
      <c r="G191" s="112">
        <f t="shared" si="9"/>
        <v>117.8163542938541</v>
      </c>
      <c r="H191" s="167">
        <v>0.782834101382488</v>
      </c>
      <c r="I191" s="112">
        <f t="shared" si="10"/>
        <v>252.51535841040644</v>
      </c>
      <c r="J191" s="114">
        <v>42133</v>
      </c>
      <c r="K191" s="112">
        <v>392.7000000000001</v>
      </c>
      <c r="L191" s="167">
        <v>312.8022112886718</v>
      </c>
      <c r="M191" s="167">
        <v>117.8163542938541</v>
      </c>
      <c r="N191" s="167">
        <v>252.51535841040644</v>
      </c>
    </row>
    <row r="192" spans="1:14" ht="12.75">
      <c r="A192" s="114">
        <v>42134</v>
      </c>
      <c r="B192" s="112">
        <v>0</v>
      </c>
      <c r="C192" s="112">
        <f t="shared" si="11"/>
        <v>393.3</v>
      </c>
      <c r="D192" s="167">
        <v>0.889601139601143</v>
      </c>
      <c r="E192" s="112">
        <f t="shared" si="8"/>
        <v>313.69181242827295</v>
      </c>
      <c r="F192" s="167">
        <v>0.6857142857142838</v>
      </c>
      <c r="G192" s="112">
        <f t="shared" si="9"/>
        <v>118.50206857956839</v>
      </c>
      <c r="H192" s="167">
        <v>0.7741935483870962</v>
      </c>
      <c r="I192" s="112">
        <f t="shared" si="10"/>
        <v>253.28955195879354</v>
      </c>
      <c r="J192" s="114">
        <v>42134</v>
      </c>
      <c r="K192" s="112">
        <v>392.7000000000001</v>
      </c>
      <c r="L192" s="167">
        <v>313.69181242827295</v>
      </c>
      <c r="M192" s="167">
        <v>118.50206857956839</v>
      </c>
      <c r="N192" s="167">
        <v>253.28955195879354</v>
      </c>
    </row>
    <row r="193" spans="1:14" ht="12.75">
      <c r="A193" s="114">
        <v>42135</v>
      </c>
      <c r="B193" s="112">
        <v>0</v>
      </c>
      <c r="C193" s="112">
        <f t="shared" si="11"/>
        <v>393.3</v>
      </c>
      <c r="D193" s="167">
        <v>0.8129629629629606</v>
      </c>
      <c r="E193" s="112">
        <f t="shared" si="8"/>
        <v>314.5047753912359</v>
      </c>
      <c r="F193" s="167">
        <v>0.6857142857142838</v>
      </c>
      <c r="G193" s="112">
        <f t="shared" si="9"/>
        <v>119.18778286528267</v>
      </c>
      <c r="H193" s="167">
        <v>0.7666330645161253</v>
      </c>
      <c r="I193" s="112">
        <f t="shared" si="10"/>
        <v>254.05618502330967</v>
      </c>
      <c r="J193" s="114">
        <v>42135</v>
      </c>
      <c r="K193" s="112">
        <v>392.7000000000001</v>
      </c>
      <c r="L193" s="167">
        <v>314.5047753912359</v>
      </c>
      <c r="M193" s="167">
        <v>119.18778286528267</v>
      </c>
      <c r="N193" s="167">
        <v>254.05618502330967</v>
      </c>
    </row>
    <row r="194" spans="1:14" ht="12.75">
      <c r="A194" s="114">
        <v>42136</v>
      </c>
      <c r="B194" s="112">
        <v>0</v>
      </c>
      <c r="C194" s="112">
        <f t="shared" si="11"/>
        <v>393.3</v>
      </c>
      <c r="D194" s="167">
        <v>0.7999999999999977</v>
      </c>
      <c r="E194" s="112">
        <f t="shared" si="8"/>
        <v>315.3047753912359</v>
      </c>
      <c r="F194" s="167">
        <v>0.6857142857142838</v>
      </c>
      <c r="G194" s="112">
        <f t="shared" si="9"/>
        <v>119.87349715099695</v>
      </c>
      <c r="H194" s="167">
        <v>0.7499999999999978</v>
      </c>
      <c r="I194" s="112">
        <f t="shared" si="10"/>
        <v>254.80618502330967</v>
      </c>
      <c r="J194" s="114">
        <v>42136</v>
      </c>
      <c r="K194" s="112">
        <v>392.7000000000001</v>
      </c>
      <c r="L194" s="167">
        <v>315.3047753912359</v>
      </c>
      <c r="M194" s="167">
        <v>119.87349715099695</v>
      </c>
      <c r="N194" s="167">
        <v>254.80618502330967</v>
      </c>
    </row>
    <row r="195" spans="1:14" ht="12.75">
      <c r="A195" s="114">
        <v>42137</v>
      </c>
      <c r="B195" s="112">
        <v>0</v>
      </c>
      <c r="C195" s="112">
        <f t="shared" si="11"/>
        <v>393.3</v>
      </c>
      <c r="D195" s="167">
        <v>0.7908602150537619</v>
      </c>
      <c r="E195" s="112">
        <f aca="true" t="shared" si="12" ref="E195:E258">E194+D195</f>
        <v>316.0956356062897</v>
      </c>
      <c r="F195" s="167">
        <v>0.6300000000000018</v>
      </c>
      <c r="G195" s="112">
        <f t="shared" si="9"/>
        <v>120.50349715099695</v>
      </c>
      <c r="H195" s="167">
        <v>0.7068014705882334</v>
      </c>
      <c r="I195" s="112">
        <f t="shared" si="10"/>
        <v>255.5129864938979</v>
      </c>
      <c r="J195" s="114">
        <v>42137</v>
      </c>
      <c r="K195" s="112">
        <v>392.7000000000001</v>
      </c>
      <c r="L195" s="167">
        <v>316.0956356062897</v>
      </c>
      <c r="M195" s="167">
        <v>120.50349715099695</v>
      </c>
      <c r="N195" s="167">
        <v>255.5129864938979</v>
      </c>
    </row>
    <row r="196" spans="1:14" ht="12.75">
      <c r="A196" s="114">
        <v>42138</v>
      </c>
      <c r="B196" s="112">
        <v>0</v>
      </c>
      <c r="C196" s="112">
        <f t="shared" si="11"/>
        <v>393.3</v>
      </c>
      <c r="D196" s="167">
        <v>0.7699240986717261</v>
      </c>
      <c r="E196" s="112">
        <f t="shared" si="12"/>
        <v>316.8655597049614</v>
      </c>
      <c r="F196" s="167">
        <v>0.47999999999999826</v>
      </c>
      <c r="G196" s="112">
        <f aca="true" t="shared" si="13" ref="G196:G259">F196+G195</f>
        <v>120.98349715099695</v>
      </c>
      <c r="H196" s="167">
        <v>0.6945378151260485</v>
      </c>
      <c r="I196" s="112">
        <f aca="true" t="shared" si="14" ref="I196:I259">H196+I195</f>
        <v>256.20752430902394</v>
      </c>
      <c r="J196" s="114">
        <v>42138</v>
      </c>
      <c r="K196" s="112">
        <v>392.7000000000001</v>
      </c>
      <c r="L196" s="167">
        <v>316.8655597049614</v>
      </c>
      <c r="M196" s="167">
        <v>120.98349715099695</v>
      </c>
      <c r="N196" s="167">
        <v>256.20752430902394</v>
      </c>
    </row>
    <row r="197" spans="1:14" ht="12.75">
      <c r="A197" s="114">
        <v>42139</v>
      </c>
      <c r="B197" s="112">
        <v>0</v>
      </c>
      <c r="C197" s="112">
        <f t="shared" si="11"/>
        <v>393.3</v>
      </c>
      <c r="D197" s="167">
        <v>0.7058823529411745</v>
      </c>
      <c r="E197" s="112">
        <f t="shared" si="12"/>
        <v>317.5714420579026</v>
      </c>
      <c r="F197" s="167">
        <v>0.4782352941176459</v>
      </c>
      <c r="G197" s="112">
        <f t="shared" si="13"/>
        <v>121.4617324451146</v>
      </c>
      <c r="H197" s="167">
        <v>0.6818532818532795</v>
      </c>
      <c r="I197" s="112">
        <f t="shared" si="14"/>
        <v>256.88937759087725</v>
      </c>
      <c r="J197" s="114">
        <v>42139</v>
      </c>
      <c r="K197" s="112">
        <v>392.7000000000001</v>
      </c>
      <c r="L197" s="167">
        <v>317.5714420579026</v>
      </c>
      <c r="M197" s="167">
        <v>121.4617324451146</v>
      </c>
      <c r="N197" s="167">
        <v>256.88937759087725</v>
      </c>
    </row>
    <row r="198" spans="1:14" ht="12.75">
      <c r="A198" s="114">
        <v>42140</v>
      </c>
      <c r="B198" s="112">
        <v>1.1</v>
      </c>
      <c r="C198" s="112">
        <f t="shared" si="11"/>
        <v>394.40000000000003</v>
      </c>
      <c r="D198" s="167">
        <v>0.692857142857141</v>
      </c>
      <c r="E198" s="112">
        <f t="shared" si="12"/>
        <v>318.2642992007597</v>
      </c>
      <c r="F198" s="167">
        <v>0.47058823529411625</v>
      </c>
      <c r="G198" s="112">
        <f t="shared" si="13"/>
        <v>121.93232068040872</v>
      </c>
      <c r="H198" s="167">
        <v>0.6486486486486449</v>
      </c>
      <c r="I198" s="112">
        <f t="shared" si="14"/>
        <v>257.5380262395259</v>
      </c>
      <c r="J198" s="114">
        <v>42140</v>
      </c>
      <c r="K198" s="112">
        <v>393.8000000000001</v>
      </c>
      <c r="L198" s="167">
        <v>318.2642992007597</v>
      </c>
      <c r="M198" s="167">
        <v>121.93232068040872</v>
      </c>
      <c r="N198" s="167">
        <v>257.5380262395259</v>
      </c>
    </row>
    <row r="199" spans="1:14" ht="12.75">
      <c r="A199" s="114">
        <v>42141</v>
      </c>
      <c r="B199" s="112">
        <v>0</v>
      </c>
      <c r="C199" s="112">
        <f t="shared" si="11"/>
        <v>394.40000000000003</v>
      </c>
      <c r="D199" s="167">
        <v>0.6821428571428533</v>
      </c>
      <c r="E199" s="112">
        <f t="shared" si="12"/>
        <v>318.9464420579026</v>
      </c>
      <c r="F199" s="167">
        <v>0.47058823529411625</v>
      </c>
      <c r="G199" s="112">
        <f t="shared" si="13"/>
        <v>122.40290891570284</v>
      </c>
      <c r="H199" s="167">
        <v>0.6390469416785182</v>
      </c>
      <c r="I199" s="112">
        <f t="shared" si="14"/>
        <v>258.17707318120443</v>
      </c>
      <c r="J199" s="114">
        <v>42141</v>
      </c>
      <c r="K199" s="112">
        <v>393.8000000000001</v>
      </c>
      <c r="L199" s="167">
        <v>318.9464420579026</v>
      </c>
      <c r="M199" s="167">
        <v>122.40290891570284</v>
      </c>
      <c r="N199" s="167">
        <v>258.17707318120443</v>
      </c>
    </row>
    <row r="200" spans="1:14" ht="12.75">
      <c r="A200" s="114">
        <v>42142</v>
      </c>
      <c r="B200" s="112">
        <v>2.1</v>
      </c>
      <c r="C200" s="112">
        <f aca="true" t="shared" si="15" ref="C200:C263">C199+B200</f>
        <v>396.50000000000006</v>
      </c>
      <c r="D200" s="167">
        <v>0.6666666666666649</v>
      </c>
      <c r="E200" s="112">
        <f t="shared" si="12"/>
        <v>319.61310872456926</v>
      </c>
      <c r="F200" s="167">
        <v>0.47058823529411625</v>
      </c>
      <c r="G200" s="112">
        <f t="shared" si="13"/>
        <v>122.87349715099695</v>
      </c>
      <c r="H200" s="167">
        <v>0.6315789473684195</v>
      </c>
      <c r="I200" s="112">
        <f t="shared" si="14"/>
        <v>258.8086521285729</v>
      </c>
      <c r="J200" s="114">
        <v>42142</v>
      </c>
      <c r="K200" s="112">
        <v>395.8000000000001</v>
      </c>
      <c r="L200" s="167">
        <v>319.61310872456926</v>
      </c>
      <c r="M200" s="167">
        <v>122.87349715099695</v>
      </c>
      <c r="N200" s="167">
        <v>258.8086521285729</v>
      </c>
    </row>
    <row r="201" spans="1:14" ht="12.75">
      <c r="A201" s="114">
        <v>42143</v>
      </c>
      <c r="B201" s="112">
        <v>1.1</v>
      </c>
      <c r="C201" s="112">
        <f t="shared" si="15"/>
        <v>397.6000000000001</v>
      </c>
      <c r="D201" s="167">
        <v>0.5920542635658923</v>
      </c>
      <c r="E201" s="112">
        <f t="shared" si="12"/>
        <v>320.20516298813516</v>
      </c>
      <c r="F201" s="167">
        <v>0.47058823529411625</v>
      </c>
      <c r="G201" s="112">
        <f t="shared" si="13"/>
        <v>123.34408538629107</v>
      </c>
      <c r="H201" s="167">
        <v>0.6006578947368406</v>
      </c>
      <c r="I201" s="112">
        <f t="shared" si="14"/>
        <v>259.40931002330973</v>
      </c>
      <c r="J201" s="114">
        <v>42143</v>
      </c>
      <c r="K201" s="112">
        <v>396.90000000000015</v>
      </c>
      <c r="L201" s="167">
        <v>320.20516298813516</v>
      </c>
      <c r="M201" s="167">
        <v>123.34408538629107</v>
      </c>
      <c r="N201" s="167">
        <v>259.40931002330973</v>
      </c>
    </row>
    <row r="202" spans="1:14" ht="12.75">
      <c r="A202" s="114">
        <v>42144</v>
      </c>
      <c r="B202" s="112">
        <v>0</v>
      </c>
      <c r="C202" s="112">
        <f t="shared" si="15"/>
        <v>397.6000000000001</v>
      </c>
      <c r="D202" s="167">
        <v>0.5581395348837218</v>
      </c>
      <c r="E202" s="112">
        <f t="shared" si="12"/>
        <v>320.76330252301887</v>
      </c>
      <c r="F202" s="167">
        <v>0.47058823529411625</v>
      </c>
      <c r="G202" s="112">
        <f t="shared" si="13"/>
        <v>123.81467362158519</v>
      </c>
      <c r="H202" s="167">
        <v>0.5829545454545468</v>
      </c>
      <c r="I202" s="112">
        <f t="shared" si="14"/>
        <v>259.99226456876426</v>
      </c>
      <c r="J202" s="114">
        <v>42144</v>
      </c>
      <c r="K202" s="112">
        <v>396.90000000000015</v>
      </c>
      <c r="L202" s="167">
        <v>320.76330252301887</v>
      </c>
      <c r="M202" s="167">
        <v>123.81467362158519</v>
      </c>
      <c r="N202" s="167">
        <v>259.99226456876426</v>
      </c>
    </row>
    <row r="203" spans="1:14" ht="12.75">
      <c r="A203" s="114">
        <v>42145</v>
      </c>
      <c r="B203" s="112">
        <v>0</v>
      </c>
      <c r="C203" s="112">
        <f t="shared" si="15"/>
        <v>397.6000000000001</v>
      </c>
      <c r="D203" s="167">
        <v>0.5255308392315486</v>
      </c>
      <c r="E203" s="112">
        <f t="shared" si="12"/>
        <v>321.2888333622504</v>
      </c>
      <c r="F203" s="167">
        <v>0.47058823529411625</v>
      </c>
      <c r="G203" s="112">
        <f t="shared" si="13"/>
        <v>124.2852618568793</v>
      </c>
      <c r="H203" s="167">
        <v>0.5454545454545463</v>
      </c>
      <c r="I203" s="112">
        <f t="shared" si="14"/>
        <v>260.5377191142188</v>
      </c>
      <c r="J203" s="114">
        <v>42145</v>
      </c>
      <c r="K203" s="112">
        <v>396.90000000000015</v>
      </c>
      <c r="L203" s="167">
        <v>321.2888333622504</v>
      </c>
      <c r="M203" s="167">
        <v>124.2852618568793</v>
      </c>
      <c r="N203" s="167">
        <v>260.5377191142188</v>
      </c>
    </row>
    <row r="204" spans="1:14" ht="12.75">
      <c r="A204" s="114">
        <v>42146</v>
      </c>
      <c r="B204" s="112">
        <v>0</v>
      </c>
      <c r="C204" s="112">
        <f t="shared" si="15"/>
        <v>397.6000000000001</v>
      </c>
      <c r="D204" s="167">
        <v>0.5217391304347841</v>
      </c>
      <c r="E204" s="112">
        <f t="shared" si="12"/>
        <v>321.8105724926852</v>
      </c>
      <c r="F204" s="167">
        <v>0.36478758169934467</v>
      </c>
      <c r="G204" s="112">
        <f t="shared" si="13"/>
        <v>124.65004943857865</v>
      </c>
      <c r="H204" s="167">
        <v>0.53409090909091</v>
      </c>
      <c r="I204" s="112">
        <f t="shared" si="14"/>
        <v>261.07181002330975</v>
      </c>
      <c r="J204" s="114">
        <v>42146</v>
      </c>
      <c r="K204" s="112">
        <v>396.90000000000015</v>
      </c>
      <c r="L204" s="167">
        <v>321.8105724926852</v>
      </c>
      <c r="M204" s="167">
        <v>124.65004943857865</v>
      </c>
      <c r="N204" s="167">
        <v>261.07181002330975</v>
      </c>
    </row>
    <row r="205" spans="1:14" ht="12.75">
      <c r="A205" s="114">
        <v>42147</v>
      </c>
      <c r="B205" s="112">
        <v>0.4</v>
      </c>
      <c r="C205" s="112">
        <f t="shared" si="15"/>
        <v>398.00000000000006</v>
      </c>
      <c r="D205" s="167">
        <v>0.4716538789428801</v>
      </c>
      <c r="E205" s="112">
        <f t="shared" si="12"/>
        <v>322.2822263716281</v>
      </c>
      <c r="F205" s="167">
        <v>0.3333333333333324</v>
      </c>
      <c r="G205" s="112">
        <f t="shared" si="13"/>
        <v>124.98338277191198</v>
      </c>
      <c r="H205" s="167">
        <v>0.5217391304347841</v>
      </c>
      <c r="I205" s="112">
        <f t="shared" si="14"/>
        <v>261.59354915374456</v>
      </c>
      <c r="J205" s="114">
        <v>42147</v>
      </c>
      <c r="K205" s="112">
        <v>397.3000000000001</v>
      </c>
      <c r="L205" s="167">
        <v>322.2822263716281</v>
      </c>
      <c r="M205" s="167">
        <v>124.98338277191198</v>
      </c>
      <c r="N205" s="167">
        <v>261.59354915374456</v>
      </c>
    </row>
    <row r="206" spans="1:14" ht="12.75">
      <c r="A206" s="114">
        <v>42148</v>
      </c>
      <c r="B206" s="112">
        <v>0.1</v>
      </c>
      <c r="C206" s="112">
        <f t="shared" si="15"/>
        <v>398.1000000000001</v>
      </c>
      <c r="D206" s="167">
        <v>0.47058823529411625</v>
      </c>
      <c r="E206" s="112">
        <f t="shared" si="12"/>
        <v>322.75281460692224</v>
      </c>
      <c r="F206" s="167">
        <v>0.3333333333333324</v>
      </c>
      <c r="G206" s="112">
        <f t="shared" si="13"/>
        <v>125.3167161052453</v>
      </c>
      <c r="H206" s="167">
        <v>0.4929667519181579</v>
      </c>
      <c r="I206" s="112">
        <f t="shared" si="14"/>
        <v>262.08651590566274</v>
      </c>
      <c r="J206" s="114">
        <v>42148</v>
      </c>
      <c r="K206" s="112">
        <v>397.40000000000015</v>
      </c>
      <c r="L206" s="167">
        <v>322.75281460692224</v>
      </c>
      <c r="M206" s="167">
        <v>125.3167161052453</v>
      </c>
      <c r="N206" s="167">
        <v>262.08651590566274</v>
      </c>
    </row>
    <row r="207" spans="1:14" ht="12.75">
      <c r="A207" s="114">
        <v>42149</v>
      </c>
      <c r="B207" s="112">
        <v>0</v>
      </c>
      <c r="C207" s="112">
        <f t="shared" si="15"/>
        <v>398.1000000000001</v>
      </c>
      <c r="D207" s="167">
        <v>0.41029411764705764</v>
      </c>
      <c r="E207" s="112">
        <f t="shared" si="12"/>
        <v>323.1631087245693</v>
      </c>
      <c r="F207" s="167">
        <v>0.3333333333333324</v>
      </c>
      <c r="G207" s="112">
        <f t="shared" si="13"/>
        <v>125.65004943857863</v>
      </c>
      <c r="H207" s="167">
        <v>0.47058823529411625</v>
      </c>
      <c r="I207" s="112">
        <f t="shared" si="14"/>
        <v>262.5571041409569</v>
      </c>
      <c r="J207" s="114">
        <v>42149</v>
      </c>
      <c r="K207" s="112">
        <v>397.40000000000015</v>
      </c>
      <c r="L207" s="167">
        <v>323.1631087245693</v>
      </c>
      <c r="M207" s="167">
        <v>125.65004943857863</v>
      </c>
      <c r="N207" s="167">
        <v>262.5571041409569</v>
      </c>
    </row>
    <row r="208" spans="1:14" ht="12.75">
      <c r="A208" s="114">
        <v>42150</v>
      </c>
      <c r="B208" s="112">
        <v>0.9</v>
      </c>
      <c r="C208" s="112">
        <f t="shared" si="15"/>
        <v>399.00000000000006</v>
      </c>
      <c r="D208" s="167">
        <v>0.39999999999999886</v>
      </c>
      <c r="E208" s="112">
        <f t="shared" si="12"/>
        <v>323.5631087245693</v>
      </c>
      <c r="F208" s="167">
        <v>0.3333333333333324</v>
      </c>
      <c r="G208" s="112">
        <f t="shared" si="13"/>
        <v>125.98338277191196</v>
      </c>
      <c r="H208" s="167">
        <v>0.4591503267973858</v>
      </c>
      <c r="I208" s="112">
        <f t="shared" si="14"/>
        <v>263.01625446775427</v>
      </c>
      <c r="J208" s="114">
        <v>42150</v>
      </c>
      <c r="K208" s="112">
        <v>398.3000000000001</v>
      </c>
      <c r="L208" s="167">
        <v>323.5631087245693</v>
      </c>
      <c r="M208" s="167">
        <v>125.98338277191196</v>
      </c>
      <c r="N208" s="167">
        <v>263.01625446775427</v>
      </c>
    </row>
    <row r="209" spans="1:14" ht="12.75">
      <c r="A209" s="114">
        <v>42151</v>
      </c>
      <c r="B209" s="112">
        <v>0</v>
      </c>
      <c r="C209" s="112">
        <f t="shared" si="15"/>
        <v>399.00000000000006</v>
      </c>
      <c r="D209" s="167">
        <v>0.38333333333333225</v>
      </c>
      <c r="E209" s="112">
        <f t="shared" si="12"/>
        <v>323.94644205790263</v>
      </c>
      <c r="F209" s="167">
        <v>0.3333333333333324</v>
      </c>
      <c r="G209" s="112">
        <f t="shared" si="13"/>
        <v>126.31671610524529</v>
      </c>
      <c r="H209" s="167">
        <v>0.44444444444444614</v>
      </c>
      <c r="I209" s="112">
        <f t="shared" si="14"/>
        <v>263.4606989121987</v>
      </c>
      <c r="J209" s="114">
        <v>42151</v>
      </c>
      <c r="K209" s="112">
        <v>398.3000000000001</v>
      </c>
      <c r="L209" s="167">
        <v>323.94644205790263</v>
      </c>
      <c r="M209" s="167">
        <v>126.31671610524529</v>
      </c>
      <c r="N209" s="167">
        <v>263.4606989121987</v>
      </c>
    </row>
    <row r="210" spans="1:14" ht="12.75">
      <c r="A210" s="114">
        <v>42152</v>
      </c>
      <c r="B210" s="112">
        <v>2.3</v>
      </c>
      <c r="C210" s="112">
        <f t="shared" si="15"/>
        <v>401.30000000000007</v>
      </c>
      <c r="D210" s="167">
        <v>0.35294117647058726</v>
      </c>
      <c r="E210" s="112">
        <f t="shared" si="12"/>
        <v>324.29938323437324</v>
      </c>
      <c r="F210" s="167">
        <v>0.17083333333333317</v>
      </c>
      <c r="G210" s="112">
        <f t="shared" si="13"/>
        <v>126.48754943857863</v>
      </c>
      <c r="H210" s="167">
        <v>0.4386973180076648</v>
      </c>
      <c r="I210" s="112">
        <f t="shared" si="14"/>
        <v>263.8993962302064</v>
      </c>
      <c r="J210" s="114">
        <v>42152</v>
      </c>
      <c r="K210" s="112">
        <v>400.5000000000001</v>
      </c>
      <c r="L210" s="167">
        <v>324.29938323437324</v>
      </c>
      <c r="M210" s="167">
        <v>126.48754943857863</v>
      </c>
      <c r="N210" s="167">
        <v>263.8993962302064</v>
      </c>
    </row>
    <row r="211" spans="1:14" ht="12.75">
      <c r="A211" s="114">
        <v>42153</v>
      </c>
      <c r="B211" s="112">
        <v>1.5</v>
      </c>
      <c r="C211" s="112">
        <f t="shared" si="15"/>
        <v>402.80000000000007</v>
      </c>
      <c r="D211" s="167">
        <v>0.35294117647058726</v>
      </c>
      <c r="E211" s="112">
        <f t="shared" si="12"/>
        <v>324.65232441084385</v>
      </c>
      <c r="F211" s="167">
        <v>0.1333333333333327</v>
      </c>
      <c r="G211" s="112">
        <f t="shared" si="13"/>
        <v>126.62088277191195</v>
      </c>
      <c r="H211" s="167">
        <v>0.41379310344827813</v>
      </c>
      <c r="I211" s="112">
        <f t="shared" si="14"/>
        <v>264.31318933365463</v>
      </c>
      <c r="J211" s="114">
        <v>42153</v>
      </c>
      <c r="K211" s="112">
        <v>402.0000000000001</v>
      </c>
      <c r="L211" s="167">
        <v>324.65232441084385</v>
      </c>
      <c r="M211" s="167">
        <v>126.62088277191195</v>
      </c>
      <c r="N211" s="167">
        <v>264.31318933365463</v>
      </c>
    </row>
    <row r="212" spans="1:14" ht="12.75">
      <c r="A212" s="114">
        <v>42154</v>
      </c>
      <c r="B212" s="112">
        <v>0.8</v>
      </c>
      <c r="C212" s="112">
        <f t="shared" si="15"/>
        <v>403.6000000000001</v>
      </c>
      <c r="D212" s="167">
        <v>0.3064802844214601</v>
      </c>
      <c r="E212" s="112">
        <f t="shared" si="12"/>
        <v>324.9588046952653</v>
      </c>
      <c r="F212" s="167">
        <v>0.1333333333333327</v>
      </c>
      <c r="G212" s="112">
        <f t="shared" si="13"/>
        <v>126.75421610524528</v>
      </c>
      <c r="H212" s="167">
        <v>0.41379310344827813</v>
      </c>
      <c r="I212" s="112">
        <f t="shared" si="14"/>
        <v>264.7269824371029</v>
      </c>
      <c r="J212" s="114">
        <v>42154</v>
      </c>
      <c r="K212" s="112">
        <v>402.8000000000001</v>
      </c>
      <c r="L212" s="167">
        <v>324.9588046952653</v>
      </c>
      <c r="M212" s="167">
        <v>126.75421610524528</v>
      </c>
      <c r="N212" s="167">
        <v>264.7269824371029</v>
      </c>
    </row>
    <row r="213" spans="1:14" ht="12.75">
      <c r="A213" s="114">
        <v>42155</v>
      </c>
      <c r="B213" s="112">
        <v>4.8</v>
      </c>
      <c r="C213" s="112">
        <f t="shared" si="15"/>
        <v>408.4000000000001</v>
      </c>
      <c r="D213" s="167">
        <v>0.26373626373626297</v>
      </c>
      <c r="E213" s="112">
        <f t="shared" si="12"/>
        <v>325.2225409590016</v>
      </c>
      <c r="F213" s="167">
        <v>0.1333333333333327</v>
      </c>
      <c r="G213" s="112">
        <f t="shared" si="13"/>
        <v>126.8875494385786</v>
      </c>
      <c r="H213" s="167">
        <v>0.38847837985769285</v>
      </c>
      <c r="I213" s="112">
        <f t="shared" si="14"/>
        <v>265.1154608169606</v>
      </c>
      <c r="J213" s="114">
        <v>42155</v>
      </c>
      <c r="K213" s="112">
        <v>407.60000000000014</v>
      </c>
      <c r="L213" s="167">
        <v>325.2225409590016</v>
      </c>
      <c r="M213" s="167">
        <v>126.8875494385786</v>
      </c>
      <c r="N213" s="167">
        <v>265.1154608169606</v>
      </c>
    </row>
    <row r="214" spans="1:14" ht="12.75">
      <c r="A214" s="114">
        <v>42156</v>
      </c>
      <c r="B214" s="112">
        <v>0</v>
      </c>
      <c r="C214" s="112">
        <f t="shared" si="15"/>
        <v>408.4000000000001</v>
      </c>
      <c r="D214" s="167">
        <v>0.26373626373626297</v>
      </c>
      <c r="E214" s="112">
        <f t="shared" si="12"/>
        <v>325.4862772227379</v>
      </c>
      <c r="F214" s="167">
        <v>0.1333333333333327</v>
      </c>
      <c r="G214" s="112">
        <f t="shared" si="13"/>
        <v>127.02088277191193</v>
      </c>
      <c r="H214" s="167">
        <v>0.3809523809523836</v>
      </c>
      <c r="I214" s="112">
        <f t="shared" si="14"/>
        <v>265.496413197913</v>
      </c>
      <c r="J214" s="114">
        <v>42156</v>
      </c>
      <c r="K214" s="112">
        <v>407.60000000000014</v>
      </c>
      <c r="L214" s="167">
        <v>325.4862772227379</v>
      </c>
      <c r="M214" s="167">
        <v>127.02088277191193</v>
      </c>
      <c r="N214" s="167">
        <v>265.496413197913</v>
      </c>
    </row>
    <row r="215" spans="1:14" ht="12.75">
      <c r="A215" s="114">
        <v>42157</v>
      </c>
      <c r="B215" s="112">
        <v>0.6</v>
      </c>
      <c r="C215" s="112">
        <f t="shared" si="15"/>
        <v>409.0000000000001</v>
      </c>
      <c r="D215" s="167">
        <v>0.26373626373626297</v>
      </c>
      <c r="E215" s="112">
        <f t="shared" si="12"/>
        <v>325.7500134864742</v>
      </c>
      <c r="F215" s="167">
        <v>0.1333333333333327</v>
      </c>
      <c r="G215" s="112">
        <f t="shared" si="13"/>
        <v>127.15421610524525</v>
      </c>
      <c r="H215" s="167">
        <v>0.36807975222609657</v>
      </c>
      <c r="I215" s="112">
        <f t="shared" si="14"/>
        <v>265.8644929501391</v>
      </c>
      <c r="J215" s="114">
        <v>42157</v>
      </c>
      <c r="K215" s="112">
        <v>408.20000000000016</v>
      </c>
      <c r="L215" s="167">
        <v>325.7500134864742</v>
      </c>
      <c r="M215" s="167">
        <v>127.15421610524525</v>
      </c>
      <c r="N215" s="167">
        <v>265.8644929501391</v>
      </c>
    </row>
    <row r="216" spans="1:14" ht="12.75">
      <c r="A216" s="114">
        <v>42158</v>
      </c>
      <c r="B216" s="112">
        <v>0</v>
      </c>
      <c r="C216" s="112">
        <f t="shared" si="15"/>
        <v>409.0000000000001</v>
      </c>
      <c r="D216" s="167">
        <v>0.21973365617433452</v>
      </c>
      <c r="E216" s="112">
        <f t="shared" si="12"/>
        <v>325.96974714264854</v>
      </c>
      <c r="F216" s="167">
        <v>0.1333333333333327</v>
      </c>
      <c r="G216" s="112">
        <f t="shared" si="13"/>
        <v>127.28754943857858</v>
      </c>
      <c r="H216" s="167">
        <v>0.29268292682926833</v>
      </c>
      <c r="I216" s="112">
        <f t="shared" si="14"/>
        <v>266.1571758769684</v>
      </c>
      <c r="J216" s="114">
        <v>42158</v>
      </c>
      <c r="K216" s="112">
        <v>408.20000000000016</v>
      </c>
      <c r="L216" s="167">
        <v>325.96974714264854</v>
      </c>
      <c r="M216" s="167">
        <v>127.28754943857858</v>
      </c>
      <c r="N216" s="167">
        <v>266.1571758769684</v>
      </c>
    </row>
    <row r="217" spans="1:14" ht="12.75">
      <c r="A217" s="114">
        <v>42159</v>
      </c>
      <c r="B217" s="112">
        <v>0</v>
      </c>
      <c r="C217" s="112">
        <f t="shared" si="15"/>
        <v>409.0000000000001</v>
      </c>
      <c r="D217" s="167">
        <v>0.20338983050847484</v>
      </c>
      <c r="E217" s="112">
        <f t="shared" si="12"/>
        <v>326.173136973157</v>
      </c>
      <c r="F217" s="167">
        <v>0.1333333333333327</v>
      </c>
      <c r="G217" s="112">
        <f t="shared" si="13"/>
        <v>127.4208827719119</v>
      </c>
      <c r="H217" s="167">
        <v>0.29268292682926833</v>
      </c>
      <c r="I217" s="112">
        <f t="shared" si="14"/>
        <v>266.44985880379767</v>
      </c>
      <c r="J217" s="114">
        <v>42159</v>
      </c>
      <c r="K217" s="112">
        <v>408.20000000000016</v>
      </c>
      <c r="L217" s="167">
        <v>326.173136973157</v>
      </c>
      <c r="M217" s="167">
        <v>127.4208827719119</v>
      </c>
      <c r="N217" s="167">
        <v>266.44985880379767</v>
      </c>
    </row>
    <row r="218" spans="1:14" ht="12.75">
      <c r="A218" s="114">
        <v>42160</v>
      </c>
      <c r="B218" s="112">
        <v>1.5</v>
      </c>
      <c r="C218" s="112">
        <f t="shared" si="15"/>
        <v>410.5000000000001</v>
      </c>
      <c r="D218" s="167">
        <v>0.20338983050847484</v>
      </c>
      <c r="E218" s="112">
        <f t="shared" si="12"/>
        <v>326.37652680366546</v>
      </c>
      <c r="F218" s="167">
        <v>0.07314814814814807</v>
      </c>
      <c r="G218" s="112">
        <f t="shared" si="13"/>
        <v>127.49403092006006</v>
      </c>
      <c r="H218" s="167">
        <v>0.29268292682926833</v>
      </c>
      <c r="I218" s="112">
        <f t="shared" si="14"/>
        <v>266.74254173062695</v>
      </c>
      <c r="J218" s="114">
        <v>42160</v>
      </c>
      <c r="K218" s="112">
        <v>409.70000000000016</v>
      </c>
      <c r="L218" s="167">
        <v>326.37652680366546</v>
      </c>
      <c r="M218" s="167">
        <v>127.49403092006006</v>
      </c>
      <c r="N218" s="167">
        <v>266.74254173062695</v>
      </c>
    </row>
    <row r="219" spans="1:14" ht="12.75">
      <c r="A219" s="114">
        <v>42161</v>
      </c>
      <c r="B219" s="112">
        <v>0</v>
      </c>
      <c r="C219" s="112">
        <f t="shared" si="15"/>
        <v>410.5000000000001</v>
      </c>
      <c r="D219" s="167">
        <v>0.20338983050847484</v>
      </c>
      <c r="E219" s="112">
        <f t="shared" si="12"/>
        <v>326.5799166341739</v>
      </c>
      <c r="F219" s="167">
        <v>0</v>
      </c>
      <c r="G219" s="112">
        <f t="shared" si="13"/>
        <v>127.49403092006006</v>
      </c>
      <c r="H219" s="167">
        <v>0.2251016260162597</v>
      </c>
      <c r="I219" s="112">
        <f t="shared" si="14"/>
        <v>266.96764335664324</v>
      </c>
      <c r="J219" s="114">
        <v>42161</v>
      </c>
      <c r="K219" s="112">
        <v>409.70000000000016</v>
      </c>
      <c r="L219" s="167">
        <v>326.5799166341739</v>
      </c>
      <c r="M219" s="167">
        <v>127.49403092006006</v>
      </c>
      <c r="N219" s="167">
        <v>266.96764335664324</v>
      </c>
    </row>
    <row r="220" spans="1:14" ht="12.75">
      <c r="A220" s="114">
        <v>42162</v>
      </c>
      <c r="B220" s="112">
        <v>0</v>
      </c>
      <c r="C220" s="112">
        <f t="shared" si="15"/>
        <v>410.5000000000001</v>
      </c>
      <c r="D220" s="167">
        <v>0.20338983050847484</v>
      </c>
      <c r="E220" s="112">
        <f t="shared" si="12"/>
        <v>326.78330646468237</v>
      </c>
      <c r="F220" s="167">
        <v>0</v>
      </c>
      <c r="G220" s="112">
        <f t="shared" si="13"/>
        <v>127.49403092006006</v>
      </c>
      <c r="H220" s="167">
        <v>0.19999999999999943</v>
      </c>
      <c r="I220" s="112">
        <f t="shared" si="14"/>
        <v>267.1676433566432</v>
      </c>
      <c r="J220" s="114">
        <v>42162</v>
      </c>
      <c r="K220" s="112">
        <v>409.70000000000016</v>
      </c>
      <c r="L220" s="167">
        <v>326.78330646468237</v>
      </c>
      <c r="M220" s="167">
        <v>127.49403092006006</v>
      </c>
      <c r="N220" s="167">
        <v>267.1676433566432</v>
      </c>
    </row>
    <row r="221" spans="1:14" ht="12.75">
      <c r="A221" s="114">
        <v>42163</v>
      </c>
      <c r="B221" s="112">
        <v>0</v>
      </c>
      <c r="C221" s="112">
        <f t="shared" si="15"/>
        <v>410.5000000000001</v>
      </c>
      <c r="D221" s="167">
        <v>0.18586286594761106</v>
      </c>
      <c r="E221" s="112">
        <f t="shared" si="12"/>
        <v>326.96916933063</v>
      </c>
      <c r="F221" s="167">
        <v>0</v>
      </c>
      <c r="G221" s="112">
        <f t="shared" si="13"/>
        <v>127.49403092006006</v>
      </c>
      <c r="H221" s="167">
        <v>0.19999999999999943</v>
      </c>
      <c r="I221" s="112">
        <f t="shared" si="14"/>
        <v>267.3676433566432</v>
      </c>
      <c r="J221" s="114">
        <v>42163</v>
      </c>
      <c r="K221" s="112">
        <v>409.70000000000016</v>
      </c>
      <c r="L221" s="167">
        <v>326.96916933063</v>
      </c>
      <c r="M221" s="167">
        <v>127.49403092006006</v>
      </c>
      <c r="N221" s="167">
        <v>267.3676433566432</v>
      </c>
    </row>
    <row r="222" spans="1:14" ht="12.75">
      <c r="A222" s="114">
        <v>42164</v>
      </c>
      <c r="B222" s="112">
        <v>0</v>
      </c>
      <c r="C222" s="112">
        <f t="shared" si="15"/>
        <v>410.5000000000001</v>
      </c>
      <c r="D222" s="167">
        <v>0.1818181818181812</v>
      </c>
      <c r="E222" s="112">
        <f t="shared" si="12"/>
        <v>327.1509875124482</v>
      </c>
      <c r="F222" s="167">
        <v>0</v>
      </c>
      <c r="G222" s="112">
        <f t="shared" si="13"/>
        <v>127.49403092006006</v>
      </c>
      <c r="H222" s="167">
        <v>0.19999999999999943</v>
      </c>
      <c r="I222" s="112">
        <f t="shared" si="14"/>
        <v>267.5676433566432</v>
      </c>
      <c r="J222" s="114">
        <v>42164</v>
      </c>
      <c r="K222" s="112">
        <v>409.70000000000016</v>
      </c>
      <c r="L222" s="167">
        <v>327.1509875124482</v>
      </c>
      <c r="M222" s="167">
        <v>127.49403092006006</v>
      </c>
      <c r="N222" s="167">
        <v>267.5676433566432</v>
      </c>
    </row>
    <row r="223" spans="1:14" ht="12.75">
      <c r="A223" s="114">
        <v>42165</v>
      </c>
      <c r="B223" s="112">
        <v>0</v>
      </c>
      <c r="C223" s="112">
        <f t="shared" si="15"/>
        <v>410.5000000000001</v>
      </c>
      <c r="D223" s="167">
        <v>0.1818181818181812</v>
      </c>
      <c r="E223" s="112">
        <f t="shared" si="12"/>
        <v>327.33280569426637</v>
      </c>
      <c r="F223" s="167">
        <v>0</v>
      </c>
      <c r="G223" s="112">
        <f t="shared" si="13"/>
        <v>127.49403092006006</v>
      </c>
      <c r="H223" s="167">
        <v>0.19999999999999943</v>
      </c>
      <c r="I223" s="112">
        <f t="shared" si="14"/>
        <v>267.7676433566432</v>
      </c>
      <c r="J223" s="114">
        <v>42165</v>
      </c>
      <c r="K223" s="112">
        <v>409.70000000000016</v>
      </c>
      <c r="L223" s="167">
        <v>327.33280569426637</v>
      </c>
      <c r="M223" s="167">
        <v>127.49403092006006</v>
      </c>
      <c r="N223" s="167">
        <v>267.7676433566432</v>
      </c>
    </row>
    <row r="224" spans="1:14" ht="12.75">
      <c r="A224" s="114">
        <v>42166</v>
      </c>
      <c r="B224" s="112">
        <v>0</v>
      </c>
      <c r="C224" s="112">
        <f t="shared" si="15"/>
        <v>410.5000000000001</v>
      </c>
      <c r="D224" s="167">
        <v>0.1818181818181812</v>
      </c>
      <c r="E224" s="112">
        <f t="shared" si="12"/>
        <v>327.51462387608456</v>
      </c>
      <c r="F224" s="167">
        <v>0</v>
      </c>
      <c r="G224" s="112">
        <f t="shared" si="13"/>
        <v>127.49403092006006</v>
      </c>
      <c r="H224" s="167">
        <v>0.1513888888888884</v>
      </c>
      <c r="I224" s="112">
        <f t="shared" si="14"/>
        <v>267.9190322455321</v>
      </c>
      <c r="J224" s="114">
        <v>42166</v>
      </c>
      <c r="K224" s="112">
        <v>409.70000000000016</v>
      </c>
      <c r="L224" s="167">
        <v>327.51462387608456</v>
      </c>
      <c r="M224" s="167">
        <v>127.49403092006006</v>
      </c>
      <c r="N224" s="167">
        <v>267.9190322455321</v>
      </c>
    </row>
    <row r="225" spans="1:14" ht="12.75">
      <c r="A225" s="114">
        <v>42167</v>
      </c>
      <c r="B225" s="112">
        <v>0</v>
      </c>
      <c r="C225" s="112">
        <f t="shared" si="15"/>
        <v>410.5000000000001</v>
      </c>
      <c r="D225" s="167">
        <v>0.1818181818181812</v>
      </c>
      <c r="E225" s="112">
        <f t="shared" si="12"/>
        <v>327.69644205790274</v>
      </c>
      <c r="F225" s="167">
        <v>0</v>
      </c>
      <c r="G225" s="112">
        <f t="shared" si="13"/>
        <v>127.49403092006006</v>
      </c>
      <c r="H225" s="167">
        <v>0.1333333333333327</v>
      </c>
      <c r="I225" s="112">
        <f t="shared" si="14"/>
        <v>268.0523655788654</v>
      </c>
      <c r="J225" s="114">
        <v>42167</v>
      </c>
      <c r="K225" s="112">
        <v>409.70000000000016</v>
      </c>
      <c r="L225" s="167">
        <v>327.69644205790274</v>
      </c>
      <c r="M225" s="167">
        <v>127.49403092006006</v>
      </c>
      <c r="N225" s="167">
        <v>268.0523655788654</v>
      </c>
    </row>
    <row r="226" spans="1:14" ht="12.75">
      <c r="A226" s="114">
        <v>42168</v>
      </c>
      <c r="B226" s="112">
        <v>2.6</v>
      </c>
      <c r="C226" s="112">
        <f t="shared" si="15"/>
        <v>413.10000000000014</v>
      </c>
      <c r="D226" s="167">
        <v>0.1818181818181812</v>
      </c>
      <c r="E226" s="112">
        <f t="shared" si="12"/>
        <v>327.87826023972093</v>
      </c>
      <c r="F226" s="167">
        <v>0</v>
      </c>
      <c r="G226" s="112">
        <f t="shared" si="13"/>
        <v>127.49403092006006</v>
      </c>
      <c r="H226" s="167">
        <v>0.1333333333333327</v>
      </c>
      <c r="I226" s="112">
        <f t="shared" si="14"/>
        <v>268.18569891219875</v>
      </c>
      <c r="J226" s="114">
        <v>42168</v>
      </c>
      <c r="K226" s="112">
        <v>412.3000000000002</v>
      </c>
      <c r="L226" s="167">
        <v>327.87826023972093</v>
      </c>
      <c r="M226" s="167">
        <v>127.49403092006006</v>
      </c>
      <c r="N226" s="167">
        <v>268.18569891219875</v>
      </c>
    </row>
    <row r="227" spans="1:14" ht="12.75">
      <c r="A227" s="114">
        <v>42169</v>
      </c>
      <c r="B227" s="112">
        <v>0</v>
      </c>
      <c r="C227" s="112">
        <f t="shared" si="15"/>
        <v>413.10000000000014</v>
      </c>
      <c r="D227" s="167">
        <v>0.1256313131313134</v>
      </c>
      <c r="E227" s="112">
        <f t="shared" si="12"/>
        <v>328.0038915528522</v>
      </c>
      <c r="F227" s="167">
        <v>0</v>
      </c>
      <c r="G227" s="112">
        <f t="shared" si="13"/>
        <v>127.49403092006006</v>
      </c>
      <c r="H227" s="167">
        <v>0.1333333333333327</v>
      </c>
      <c r="I227" s="112">
        <f t="shared" si="14"/>
        <v>268.31903224553207</v>
      </c>
      <c r="J227" s="114">
        <v>42169</v>
      </c>
      <c r="K227" s="112">
        <v>412.3000000000002</v>
      </c>
      <c r="L227" s="167">
        <v>328.0038915528522</v>
      </c>
      <c r="M227" s="167">
        <v>127.49403092006006</v>
      </c>
      <c r="N227" s="167">
        <v>268.31903224553207</v>
      </c>
    </row>
    <row r="228" spans="1:14" ht="12.75">
      <c r="A228" s="114">
        <v>42170</v>
      </c>
      <c r="B228" s="112">
        <v>0</v>
      </c>
      <c r="C228" s="112">
        <f t="shared" si="15"/>
        <v>413.10000000000014</v>
      </c>
      <c r="D228" s="167">
        <v>0</v>
      </c>
      <c r="E228" s="112">
        <f t="shared" si="12"/>
        <v>328.0038915528522</v>
      </c>
      <c r="F228" s="167">
        <v>0</v>
      </c>
      <c r="G228" s="112">
        <f t="shared" si="13"/>
        <v>127.49403092006006</v>
      </c>
      <c r="H228" s="167">
        <v>0.1333333333333327</v>
      </c>
      <c r="I228" s="112">
        <f t="shared" si="14"/>
        <v>268.4523655788654</v>
      </c>
      <c r="J228" s="114">
        <v>42170</v>
      </c>
      <c r="K228" s="112">
        <v>412.3000000000002</v>
      </c>
      <c r="L228" s="167">
        <v>328.0038915528522</v>
      </c>
      <c r="M228" s="167">
        <v>127.49403092006006</v>
      </c>
      <c r="N228" s="167">
        <v>268.4523655788654</v>
      </c>
    </row>
    <row r="229" spans="1:14" ht="12.75">
      <c r="A229" s="114">
        <v>42171</v>
      </c>
      <c r="B229" s="112">
        <v>0</v>
      </c>
      <c r="C229" s="112">
        <f t="shared" si="15"/>
        <v>413.10000000000014</v>
      </c>
      <c r="D229" s="167">
        <v>0</v>
      </c>
      <c r="E229" s="112">
        <f t="shared" si="12"/>
        <v>328.0038915528522</v>
      </c>
      <c r="F229" s="167">
        <v>0</v>
      </c>
      <c r="G229" s="112">
        <f t="shared" si="13"/>
        <v>127.49403092006006</v>
      </c>
      <c r="H229" s="167">
        <v>0.1333333333333327</v>
      </c>
      <c r="I229" s="112">
        <f t="shared" si="14"/>
        <v>268.5856989121987</v>
      </c>
      <c r="J229" s="114">
        <v>42171</v>
      </c>
      <c r="K229" s="112">
        <v>412.3000000000002</v>
      </c>
      <c r="L229" s="167">
        <v>328.0038915528522</v>
      </c>
      <c r="M229" s="167">
        <v>127.49403092006006</v>
      </c>
      <c r="N229" s="167">
        <v>268.5856989121987</v>
      </c>
    </row>
    <row r="230" spans="1:14" ht="12.75">
      <c r="A230" s="114">
        <v>42172</v>
      </c>
      <c r="B230" s="112">
        <v>2.4</v>
      </c>
      <c r="C230" s="112">
        <f t="shared" si="15"/>
        <v>415.5000000000001</v>
      </c>
      <c r="D230" s="167">
        <v>0</v>
      </c>
      <c r="E230" s="112">
        <f t="shared" si="12"/>
        <v>328.0038915528522</v>
      </c>
      <c r="F230" s="167">
        <v>0</v>
      </c>
      <c r="G230" s="112">
        <f t="shared" si="13"/>
        <v>127.49403092006006</v>
      </c>
      <c r="H230" s="167">
        <v>0.1333333333333327</v>
      </c>
      <c r="I230" s="112">
        <f t="shared" si="14"/>
        <v>268.71903224553205</v>
      </c>
      <c r="J230" s="114">
        <v>42172</v>
      </c>
      <c r="K230" s="112">
        <v>414.8000000000002</v>
      </c>
      <c r="L230" s="167">
        <v>328.0038915528522</v>
      </c>
      <c r="M230" s="167">
        <v>127.49403092006006</v>
      </c>
      <c r="N230" s="167">
        <v>268.71903224553205</v>
      </c>
    </row>
    <row r="231" spans="1:14" ht="12.75">
      <c r="A231" s="114">
        <v>42173</v>
      </c>
      <c r="B231" s="112">
        <v>1.1</v>
      </c>
      <c r="C231" s="112">
        <f t="shared" si="15"/>
        <v>416.60000000000014</v>
      </c>
      <c r="D231" s="167">
        <v>0</v>
      </c>
      <c r="E231" s="112">
        <f t="shared" si="12"/>
        <v>328.0038915528522</v>
      </c>
      <c r="F231" s="167">
        <v>0</v>
      </c>
      <c r="G231" s="112">
        <f t="shared" si="13"/>
        <v>127.49403092006006</v>
      </c>
      <c r="H231" s="167">
        <v>0.1333333333333327</v>
      </c>
      <c r="I231" s="112">
        <f t="shared" si="14"/>
        <v>268.8523655788654</v>
      </c>
      <c r="J231" s="114">
        <v>42173</v>
      </c>
      <c r="K231" s="112">
        <v>415.9000000000002</v>
      </c>
      <c r="L231" s="167">
        <v>328.0038915528522</v>
      </c>
      <c r="M231" s="167">
        <v>127.49403092006006</v>
      </c>
      <c r="N231" s="167">
        <v>268.8523655788654</v>
      </c>
    </row>
    <row r="232" spans="1:14" ht="12.75">
      <c r="A232" s="114">
        <v>42174</v>
      </c>
      <c r="B232" s="112">
        <v>1.9</v>
      </c>
      <c r="C232" s="112">
        <f t="shared" si="15"/>
        <v>418.5000000000001</v>
      </c>
      <c r="D232" s="167">
        <v>0</v>
      </c>
      <c r="E232" s="112">
        <f t="shared" si="12"/>
        <v>328.0038915528522</v>
      </c>
      <c r="F232" s="167">
        <v>0</v>
      </c>
      <c r="G232" s="112">
        <f t="shared" si="13"/>
        <v>127.49403092006006</v>
      </c>
      <c r="H232" s="167">
        <v>0.1333333333333327</v>
      </c>
      <c r="I232" s="112">
        <f t="shared" si="14"/>
        <v>268.9856989121987</v>
      </c>
      <c r="J232" s="114">
        <v>42174</v>
      </c>
      <c r="K232" s="112">
        <v>417.8000000000002</v>
      </c>
      <c r="L232" s="167">
        <v>328.0038915528522</v>
      </c>
      <c r="M232" s="167">
        <v>127.49403092006006</v>
      </c>
      <c r="N232" s="167">
        <v>268.9856989121987</v>
      </c>
    </row>
    <row r="233" spans="1:14" ht="12.75">
      <c r="A233" s="114">
        <v>42175</v>
      </c>
      <c r="B233" s="112">
        <v>0.1</v>
      </c>
      <c r="C233" s="112">
        <f t="shared" si="15"/>
        <v>418.60000000000014</v>
      </c>
      <c r="D233" s="167">
        <v>0</v>
      </c>
      <c r="E233" s="112">
        <f t="shared" si="12"/>
        <v>328.0038915528522</v>
      </c>
      <c r="F233" s="167">
        <v>0</v>
      </c>
      <c r="G233" s="112">
        <f t="shared" si="13"/>
        <v>127.49403092006006</v>
      </c>
      <c r="H233" s="167">
        <v>0.04768518518518524</v>
      </c>
      <c r="I233" s="112">
        <f t="shared" si="14"/>
        <v>269.0333840973839</v>
      </c>
      <c r="J233" s="114">
        <v>42175</v>
      </c>
      <c r="K233" s="112">
        <v>417.9000000000002</v>
      </c>
      <c r="L233" s="167">
        <v>328.0038915528522</v>
      </c>
      <c r="M233" s="167">
        <v>127.49403092006006</v>
      </c>
      <c r="N233" s="167">
        <v>269.0333840973839</v>
      </c>
    </row>
    <row r="234" spans="1:14" ht="12.75">
      <c r="A234" s="114">
        <v>42176</v>
      </c>
      <c r="B234" s="112">
        <v>11.2</v>
      </c>
      <c r="C234" s="112">
        <f t="shared" si="15"/>
        <v>429.8000000000001</v>
      </c>
      <c r="D234" s="167">
        <v>0</v>
      </c>
      <c r="E234" s="112">
        <f t="shared" si="12"/>
        <v>328.0038915528522</v>
      </c>
      <c r="F234" s="167">
        <v>0</v>
      </c>
      <c r="G234" s="112">
        <f t="shared" si="13"/>
        <v>127.49403092006006</v>
      </c>
      <c r="H234" s="167">
        <v>0</v>
      </c>
      <c r="I234" s="112">
        <f t="shared" si="14"/>
        <v>269.0333840973839</v>
      </c>
      <c r="J234" s="114">
        <v>42176</v>
      </c>
      <c r="K234" s="112">
        <v>429.1000000000002</v>
      </c>
      <c r="L234" s="167">
        <v>328.0038915528522</v>
      </c>
      <c r="M234" s="167">
        <v>127.49403092006006</v>
      </c>
      <c r="N234" s="167">
        <v>269.0333840973839</v>
      </c>
    </row>
    <row r="235" spans="1:14" ht="12.75">
      <c r="A235" s="114">
        <v>42177</v>
      </c>
      <c r="B235" s="112">
        <v>9.4</v>
      </c>
      <c r="C235" s="112">
        <f t="shared" si="15"/>
        <v>439.2000000000001</v>
      </c>
      <c r="D235" s="167">
        <v>0</v>
      </c>
      <c r="E235" s="112">
        <f t="shared" si="12"/>
        <v>328.0038915528522</v>
      </c>
      <c r="F235" s="167">
        <v>0</v>
      </c>
      <c r="G235" s="112">
        <f t="shared" si="13"/>
        <v>127.49403092006006</v>
      </c>
      <c r="H235" s="167">
        <v>0</v>
      </c>
      <c r="I235" s="112">
        <f t="shared" si="14"/>
        <v>269.0333840973839</v>
      </c>
      <c r="J235" s="114">
        <v>42177</v>
      </c>
      <c r="K235" s="112">
        <v>438.50000000000017</v>
      </c>
      <c r="L235" s="167">
        <v>328.0038915528522</v>
      </c>
      <c r="M235" s="167">
        <v>127.49403092006006</v>
      </c>
      <c r="N235" s="167">
        <v>269.0333840973839</v>
      </c>
    </row>
    <row r="236" spans="1:14" ht="12.75">
      <c r="A236" s="114">
        <v>42178</v>
      </c>
      <c r="B236" s="112">
        <v>0.4</v>
      </c>
      <c r="C236" s="112">
        <f t="shared" si="15"/>
        <v>439.6000000000001</v>
      </c>
      <c r="D236" s="167">
        <v>0</v>
      </c>
      <c r="E236" s="112">
        <f t="shared" si="12"/>
        <v>328.0038915528522</v>
      </c>
      <c r="F236" s="167">
        <v>0</v>
      </c>
      <c r="G236" s="112">
        <f t="shared" si="13"/>
        <v>127.49403092006006</v>
      </c>
      <c r="H236" s="167">
        <v>0</v>
      </c>
      <c r="I236" s="112">
        <f t="shared" si="14"/>
        <v>269.0333840973839</v>
      </c>
      <c r="J236" s="114">
        <v>42178</v>
      </c>
      <c r="K236" s="112">
        <v>438.90000000000015</v>
      </c>
      <c r="L236" s="167">
        <v>328.0038915528522</v>
      </c>
      <c r="M236" s="167">
        <v>127.49403092006006</v>
      </c>
      <c r="N236" s="167">
        <v>269.0333840973839</v>
      </c>
    </row>
    <row r="237" spans="1:14" ht="12.75">
      <c r="A237" s="114">
        <v>42179</v>
      </c>
      <c r="B237" s="112">
        <v>0</v>
      </c>
      <c r="C237" s="112">
        <f t="shared" si="15"/>
        <v>439.6000000000001</v>
      </c>
      <c r="D237" s="167">
        <v>0</v>
      </c>
      <c r="E237" s="112">
        <f t="shared" si="12"/>
        <v>328.0038915528522</v>
      </c>
      <c r="F237" s="167">
        <v>0</v>
      </c>
      <c r="G237" s="112">
        <f t="shared" si="13"/>
        <v>127.49403092006006</v>
      </c>
      <c r="H237" s="167">
        <v>0</v>
      </c>
      <c r="I237" s="112">
        <f t="shared" si="14"/>
        <v>269.0333840973839</v>
      </c>
      <c r="J237" s="114">
        <v>42179</v>
      </c>
      <c r="K237" s="112">
        <v>438.90000000000015</v>
      </c>
      <c r="L237" s="167">
        <v>328.0038915528522</v>
      </c>
      <c r="M237" s="167">
        <v>127.49403092006006</v>
      </c>
      <c r="N237" s="167">
        <v>269.0333840973839</v>
      </c>
    </row>
    <row r="238" spans="1:14" ht="12.75">
      <c r="A238" s="114">
        <v>42180</v>
      </c>
      <c r="B238" s="112">
        <v>0</v>
      </c>
      <c r="C238" s="112">
        <f t="shared" si="15"/>
        <v>439.6000000000001</v>
      </c>
      <c r="D238" s="167">
        <v>0</v>
      </c>
      <c r="E238" s="112">
        <f t="shared" si="12"/>
        <v>328.0038915528522</v>
      </c>
      <c r="F238" s="167">
        <v>0</v>
      </c>
      <c r="G238" s="112">
        <f t="shared" si="13"/>
        <v>127.49403092006006</v>
      </c>
      <c r="H238" s="167">
        <v>0</v>
      </c>
      <c r="I238" s="112">
        <f t="shared" si="14"/>
        <v>269.0333840973839</v>
      </c>
      <c r="J238" s="114">
        <v>42180</v>
      </c>
      <c r="K238" s="112">
        <v>438.90000000000015</v>
      </c>
      <c r="L238" s="167">
        <v>328.0038915528522</v>
      </c>
      <c r="M238" s="167">
        <v>127.49403092006006</v>
      </c>
      <c r="N238" s="167">
        <v>269.0333840973839</v>
      </c>
    </row>
    <row r="239" spans="1:14" ht="12.75">
      <c r="A239" s="114">
        <v>42181</v>
      </c>
      <c r="B239" s="112">
        <v>5.2</v>
      </c>
      <c r="C239" s="112">
        <f t="shared" si="15"/>
        <v>444.80000000000007</v>
      </c>
      <c r="D239" s="167">
        <v>0</v>
      </c>
      <c r="E239" s="112">
        <f t="shared" si="12"/>
        <v>328.0038915528522</v>
      </c>
      <c r="F239" s="167">
        <v>0</v>
      </c>
      <c r="G239" s="112">
        <f t="shared" si="13"/>
        <v>127.49403092006006</v>
      </c>
      <c r="H239" s="167">
        <v>0</v>
      </c>
      <c r="I239" s="112">
        <f t="shared" si="14"/>
        <v>269.0333840973839</v>
      </c>
      <c r="J239" s="114">
        <v>42181</v>
      </c>
      <c r="K239" s="112">
        <v>444.10000000000014</v>
      </c>
      <c r="L239" s="167">
        <v>328.0038915528522</v>
      </c>
      <c r="M239" s="167">
        <v>127.49403092006006</v>
      </c>
      <c r="N239" s="167">
        <v>269.0333840973839</v>
      </c>
    </row>
    <row r="240" spans="1:14" ht="12.75">
      <c r="A240" s="114">
        <v>42182</v>
      </c>
      <c r="B240" s="112">
        <v>1.3</v>
      </c>
      <c r="C240" s="112">
        <f t="shared" si="15"/>
        <v>446.1000000000001</v>
      </c>
      <c r="D240" s="167">
        <v>0</v>
      </c>
      <c r="E240" s="112">
        <f t="shared" si="12"/>
        <v>328.0038915528522</v>
      </c>
      <c r="F240" s="167">
        <v>0</v>
      </c>
      <c r="G240" s="112">
        <f t="shared" si="13"/>
        <v>127.49403092006006</v>
      </c>
      <c r="H240" s="167">
        <v>0</v>
      </c>
      <c r="I240" s="112">
        <f t="shared" si="14"/>
        <v>269.0333840973839</v>
      </c>
      <c r="J240" s="114">
        <v>42182</v>
      </c>
      <c r="K240" s="112">
        <v>445.40000000000015</v>
      </c>
      <c r="L240" s="167">
        <v>328.0038915528522</v>
      </c>
      <c r="M240" s="167">
        <v>127.49403092006006</v>
      </c>
      <c r="N240" s="167">
        <v>269.0333840973839</v>
      </c>
    </row>
    <row r="241" spans="1:14" ht="12.75">
      <c r="A241" s="114">
        <v>42183</v>
      </c>
      <c r="B241" s="112">
        <v>0.5</v>
      </c>
      <c r="C241" s="112">
        <f t="shared" si="15"/>
        <v>446.6000000000001</v>
      </c>
      <c r="D241" s="167">
        <v>0</v>
      </c>
      <c r="E241" s="112">
        <f t="shared" si="12"/>
        <v>328.0038915528522</v>
      </c>
      <c r="F241" s="167">
        <v>0</v>
      </c>
      <c r="G241" s="112">
        <f t="shared" si="13"/>
        <v>127.49403092006006</v>
      </c>
      <c r="H241" s="167">
        <v>0</v>
      </c>
      <c r="I241" s="112">
        <f t="shared" si="14"/>
        <v>269.0333840973839</v>
      </c>
      <c r="J241" s="114">
        <v>42183</v>
      </c>
      <c r="K241" s="112">
        <v>445.90000000000015</v>
      </c>
      <c r="L241" s="167">
        <v>328.0038915528522</v>
      </c>
      <c r="M241" s="167">
        <v>127.49403092006006</v>
      </c>
      <c r="N241" s="167">
        <v>269.0333840973839</v>
      </c>
    </row>
    <row r="242" spans="1:14" ht="12.75">
      <c r="A242" s="114">
        <v>42184</v>
      </c>
      <c r="B242" s="112">
        <v>0</v>
      </c>
      <c r="C242" s="112">
        <f t="shared" si="15"/>
        <v>446.6000000000001</v>
      </c>
      <c r="D242" s="167">
        <v>0</v>
      </c>
      <c r="E242" s="112">
        <f t="shared" si="12"/>
        <v>328.0038915528522</v>
      </c>
      <c r="F242" s="167">
        <v>0</v>
      </c>
      <c r="G242" s="112">
        <f t="shared" si="13"/>
        <v>127.49403092006006</v>
      </c>
      <c r="H242" s="167">
        <v>0</v>
      </c>
      <c r="I242" s="112">
        <f t="shared" si="14"/>
        <v>269.0333840973839</v>
      </c>
      <c r="J242" s="114">
        <v>42184</v>
      </c>
      <c r="K242" s="112">
        <v>445.90000000000015</v>
      </c>
      <c r="L242" s="167">
        <v>328.0038915528522</v>
      </c>
      <c r="M242" s="167">
        <v>127.49403092006006</v>
      </c>
      <c r="N242" s="167">
        <v>269.0333840973839</v>
      </c>
    </row>
    <row r="243" spans="1:14" ht="12.75">
      <c r="A243" s="114">
        <v>42185</v>
      </c>
      <c r="B243" s="112">
        <v>0</v>
      </c>
      <c r="C243" s="112">
        <f t="shared" si="15"/>
        <v>446.6000000000001</v>
      </c>
      <c r="D243" s="167">
        <v>0</v>
      </c>
      <c r="E243" s="112">
        <f t="shared" si="12"/>
        <v>328.0038915528522</v>
      </c>
      <c r="F243" s="167">
        <v>0</v>
      </c>
      <c r="G243" s="112">
        <f t="shared" si="13"/>
        <v>127.49403092006006</v>
      </c>
      <c r="H243" s="167">
        <v>0</v>
      </c>
      <c r="I243" s="112">
        <f t="shared" si="14"/>
        <v>269.0333840973839</v>
      </c>
      <c r="J243" s="114">
        <v>42185</v>
      </c>
      <c r="K243" s="112">
        <v>445.90000000000015</v>
      </c>
      <c r="L243" s="167">
        <v>328.0038915528522</v>
      </c>
      <c r="M243" s="167">
        <v>127.49403092006006</v>
      </c>
      <c r="N243" s="167">
        <v>269.0333840973839</v>
      </c>
    </row>
    <row r="244" spans="1:14" ht="12.75">
      <c r="A244" s="114">
        <v>42186</v>
      </c>
      <c r="B244" s="112">
        <v>0</v>
      </c>
      <c r="C244" s="112">
        <f t="shared" si="15"/>
        <v>446.6000000000001</v>
      </c>
      <c r="D244" s="167">
        <v>0</v>
      </c>
      <c r="E244" s="112">
        <f t="shared" si="12"/>
        <v>328.0038915528522</v>
      </c>
      <c r="F244" s="167">
        <v>0</v>
      </c>
      <c r="G244" s="112">
        <f t="shared" si="13"/>
        <v>127.49403092006006</v>
      </c>
      <c r="H244" s="167">
        <v>0</v>
      </c>
      <c r="I244" s="112">
        <f t="shared" si="14"/>
        <v>269.0333840973839</v>
      </c>
      <c r="J244" s="114">
        <v>42186</v>
      </c>
      <c r="K244" s="112">
        <v>445.90000000000015</v>
      </c>
      <c r="L244" s="167">
        <v>328.0038915528522</v>
      </c>
      <c r="M244" s="167">
        <v>127.49403092006006</v>
      </c>
      <c r="N244" s="167">
        <v>269.0333840973839</v>
      </c>
    </row>
    <row r="245" spans="1:14" ht="12.75">
      <c r="A245" s="114">
        <v>42187</v>
      </c>
      <c r="B245" s="112">
        <v>11.5</v>
      </c>
      <c r="C245" s="112">
        <f t="shared" si="15"/>
        <v>458.1000000000001</v>
      </c>
      <c r="D245" s="167">
        <v>0</v>
      </c>
      <c r="E245" s="112">
        <f t="shared" si="12"/>
        <v>328.0038915528522</v>
      </c>
      <c r="F245" s="167">
        <v>0</v>
      </c>
      <c r="G245" s="112">
        <f t="shared" si="13"/>
        <v>127.49403092006006</v>
      </c>
      <c r="H245" s="167">
        <v>0</v>
      </c>
      <c r="I245" s="112">
        <f t="shared" si="14"/>
        <v>269.0333840973839</v>
      </c>
      <c r="J245" s="114">
        <v>42187</v>
      </c>
      <c r="K245" s="112">
        <v>457.40000000000015</v>
      </c>
      <c r="L245" s="167">
        <v>328.0038915528522</v>
      </c>
      <c r="M245" s="167">
        <v>127.49403092006006</v>
      </c>
      <c r="N245" s="167">
        <v>269.0333840973839</v>
      </c>
    </row>
    <row r="246" spans="1:14" ht="12.75">
      <c r="A246" s="114">
        <v>42188</v>
      </c>
      <c r="B246" s="112">
        <v>0</v>
      </c>
      <c r="C246" s="112">
        <f t="shared" si="15"/>
        <v>458.1000000000001</v>
      </c>
      <c r="D246" s="167">
        <v>0</v>
      </c>
      <c r="E246" s="112">
        <f t="shared" si="12"/>
        <v>328.0038915528522</v>
      </c>
      <c r="F246" s="167">
        <v>0</v>
      </c>
      <c r="G246" s="112">
        <f t="shared" si="13"/>
        <v>127.49403092006006</v>
      </c>
      <c r="H246" s="167">
        <v>0</v>
      </c>
      <c r="I246" s="112">
        <f t="shared" si="14"/>
        <v>269.0333840973839</v>
      </c>
      <c r="J246" s="114">
        <v>42188</v>
      </c>
      <c r="K246" s="112">
        <v>457.40000000000015</v>
      </c>
      <c r="L246" s="167">
        <v>328.0038915528522</v>
      </c>
      <c r="M246" s="167">
        <v>127.49403092006006</v>
      </c>
      <c r="N246" s="167">
        <v>269.0333840973839</v>
      </c>
    </row>
    <row r="247" spans="1:14" ht="12.75">
      <c r="A247" s="114">
        <v>42189</v>
      </c>
      <c r="B247" s="112">
        <v>0.1</v>
      </c>
      <c r="C247" s="112">
        <f t="shared" si="15"/>
        <v>458.2000000000001</v>
      </c>
      <c r="D247" s="167">
        <v>0</v>
      </c>
      <c r="E247" s="112">
        <f t="shared" si="12"/>
        <v>328.0038915528522</v>
      </c>
      <c r="F247" s="167">
        <v>0</v>
      </c>
      <c r="G247" s="112">
        <f t="shared" si="13"/>
        <v>127.49403092006006</v>
      </c>
      <c r="H247" s="167">
        <v>0</v>
      </c>
      <c r="I247" s="112">
        <f t="shared" si="14"/>
        <v>269.0333840973839</v>
      </c>
      <c r="J247" s="114">
        <v>42189</v>
      </c>
      <c r="K247" s="112">
        <v>457.50000000000017</v>
      </c>
      <c r="L247" s="167">
        <v>328.0038915528522</v>
      </c>
      <c r="M247" s="167">
        <v>127.49403092006006</v>
      </c>
      <c r="N247" s="167">
        <v>269.0333840973839</v>
      </c>
    </row>
    <row r="248" spans="1:14" ht="12.75">
      <c r="A248" s="114">
        <v>42190</v>
      </c>
      <c r="B248" s="112">
        <v>2</v>
      </c>
      <c r="C248" s="112">
        <f t="shared" si="15"/>
        <v>460.2000000000001</v>
      </c>
      <c r="D248" s="167">
        <v>0</v>
      </c>
      <c r="E248" s="112">
        <f t="shared" si="12"/>
        <v>328.0038915528522</v>
      </c>
      <c r="F248" s="167">
        <v>0</v>
      </c>
      <c r="G248" s="112">
        <f t="shared" si="13"/>
        <v>127.49403092006006</v>
      </c>
      <c r="H248" s="167">
        <v>0</v>
      </c>
      <c r="I248" s="112">
        <f t="shared" si="14"/>
        <v>269.0333840973839</v>
      </c>
      <c r="J248" s="114">
        <v>42190</v>
      </c>
      <c r="K248" s="112">
        <v>459.50000000000017</v>
      </c>
      <c r="L248" s="167">
        <v>328.0038915528522</v>
      </c>
      <c r="M248" s="167">
        <v>127.49403092006006</v>
      </c>
      <c r="N248" s="167">
        <v>269.0333840973839</v>
      </c>
    </row>
    <row r="249" spans="1:14" ht="12.75">
      <c r="A249" s="114">
        <v>42191</v>
      </c>
      <c r="B249" s="112">
        <v>0</v>
      </c>
      <c r="C249" s="112">
        <f t="shared" si="15"/>
        <v>460.2000000000001</v>
      </c>
      <c r="D249" s="167">
        <v>0</v>
      </c>
      <c r="E249" s="112">
        <f t="shared" si="12"/>
        <v>328.0038915528522</v>
      </c>
      <c r="F249" s="167">
        <v>0</v>
      </c>
      <c r="G249" s="112">
        <f t="shared" si="13"/>
        <v>127.49403092006006</v>
      </c>
      <c r="H249" s="167">
        <v>0</v>
      </c>
      <c r="I249" s="112">
        <f t="shared" si="14"/>
        <v>269.0333840973839</v>
      </c>
      <c r="J249" s="114">
        <v>42191</v>
      </c>
      <c r="K249" s="112">
        <v>459.50000000000017</v>
      </c>
      <c r="L249" s="167">
        <v>328.0038915528522</v>
      </c>
      <c r="M249" s="167">
        <v>127.49403092006006</v>
      </c>
      <c r="N249" s="167">
        <v>269.0333840973839</v>
      </c>
    </row>
    <row r="250" spans="1:14" ht="12.75">
      <c r="A250" s="114">
        <v>42192</v>
      </c>
      <c r="B250" s="112">
        <v>0.5</v>
      </c>
      <c r="C250" s="112">
        <f t="shared" si="15"/>
        <v>460.7000000000001</v>
      </c>
      <c r="D250" s="167">
        <v>0</v>
      </c>
      <c r="E250" s="112">
        <f t="shared" si="12"/>
        <v>328.0038915528522</v>
      </c>
      <c r="F250" s="167">
        <v>0</v>
      </c>
      <c r="G250" s="112">
        <f t="shared" si="13"/>
        <v>127.49403092006006</v>
      </c>
      <c r="H250" s="167">
        <v>0</v>
      </c>
      <c r="I250" s="112">
        <f t="shared" si="14"/>
        <v>269.0333840973839</v>
      </c>
      <c r="J250" s="114">
        <v>42192</v>
      </c>
      <c r="K250" s="112">
        <v>460.00000000000017</v>
      </c>
      <c r="L250" s="167">
        <v>328.0038915528522</v>
      </c>
      <c r="M250" s="167">
        <v>127.49403092006006</v>
      </c>
      <c r="N250" s="167">
        <v>269.0333840973839</v>
      </c>
    </row>
    <row r="251" spans="1:14" ht="12.75">
      <c r="A251" s="114">
        <v>42193</v>
      </c>
      <c r="B251" s="112">
        <v>20.8</v>
      </c>
      <c r="C251" s="112">
        <f t="shared" si="15"/>
        <v>481.5000000000001</v>
      </c>
      <c r="D251" s="167">
        <v>0</v>
      </c>
      <c r="E251" s="112">
        <f t="shared" si="12"/>
        <v>328.0038915528522</v>
      </c>
      <c r="F251" s="167">
        <v>0</v>
      </c>
      <c r="G251" s="112">
        <f t="shared" si="13"/>
        <v>127.49403092006006</v>
      </c>
      <c r="H251" s="167">
        <v>0</v>
      </c>
      <c r="I251" s="112">
        <f t="shared" si="14"/>
        <v>269.0333840973839</v>
      </c>
      <c r="J251" s="114">
        <v>42193</v>
      </c>
      <c r="K251" s="112">
        <v>480.8000000000002</v>
      </c>
      <c r="L251" s="167">
        <v>328.0038915528522</v>
      </c>
      <c r="M251" s="167">
        <v>127.49403092006006</v>
      </c>
      <c r="N251" s="167">
        <v>269.0333840973839</v>
      </c>
    </row>
    <row r="252" spans="1:14" ht="12.75">
      <c r="A252" s="114">
        <v>42194</v>
      </c>
      <c r="B252" s="112">
        <v>1</v>
      </c>
      <c r="C252" s="112">
        <f t="shared" si="15"/>
        <v>482.5000000000001</v>
      </c>
      <c r="D252" s="167">
        <v>0</v>
      </c>
      <c r="E252" s="112">
        <f t="shared" si="12"/>
        <v>328.0038915528522</v>
      </c>
      <c r="F252" s="167">
        <v>0</v>
      </c>
      <c r="G252" s="112">
        <f t="shared" si="13"/>
        <v>127.49403092006006</v>
      </c>
      <c r="H252" s="167">
        <v>0</v>
      </c>
      <c r="I252" s="112">
        <f t="shared" si="14"/>
        <v>269.0333840973839</v>
      </c>
      <c r="J252" s="114">
        <v>42194</v>
      </c>
      <c r="K252" s="112">
        <v>481.8000000000002</v>
      </c>
      <c r="L252" s="167">
        <v>328.0038915528522</v>
      </c>
      <c r="M252" s="167">
        <v>127.49403092006006</v>
      </c>
      <c r="N252" s="167">
        <v>269.0333840973839</v>
      </c>
    </row>
    <row r="253" spans="1:14" ht="12.75">
      <c r="A253" s="114">
        <v>42195</v>
      </c>
      <c r="B253" s="112">
        <v>0</v>
      </c>
      <c r="C253" s="112">
        <f t="shared" si="15"/>
        <v>482.5000000000001</v>
      </c>
      <c r="D253" s="167">
        <v>0</v>
      </c>
      <c r="E253" s="112">
        <f t="shared" si="12"/>
        <v>328.0038915528522</v>
      </c>
      <c r="F253" s="167">
        <v>0</v>
      </c>
      <c r="G253" s="112">
        <f t="shared" si="13"/>
        <v>127.49403092006006</v>
      </c>
      <c r="H253" s="167">
        <v>0</v>
      </c>
      <c r="I253" s="112">
        <f t="shared" si="14"/>
        <v>269.0333840973839</v>
      </c>
      <c r="J253" s="114">
        <v>42195</v>
      </c>
      <c r="K253" s="112">
        <v>481.8000000000002</v>
      </c>
      <c r="L253" s="167">
        <v>328.0038915528522</v>
      </c>
      <c r="M253" s="167">
        <v>127.49403092006006</v>
      </c>
      <c r="N253" s="167">
        <v>269.0333840973839</v>
      </c>
    </row>
    <row r="254" spans="1:14" ht="12.75">
      <c r="A254" s="114">
        <v>42196</v>
      </c>
      <c r="B254" s="112">
        <v>0</v>
      </c>
      <c r="C254" s="112">
        <f t="shared" si="15"/>
        <v>482.5000000000001</v>
      </c>
      <c r="D254" s="167">
        <v>0</v>
      </c>
      <c r="E254" s="112">
        <f t="shared" si="12"/>
        <v>328.0038915528522</v>
      </c>
      <c r="F254" s="167">
        <v>0</v>
      </c>
      <c r="G254" s="112">
        <f t="shared" si="13"/>
        <v>127.49403092006006</v>
      </c>
      <c r="H254" s="167">
        <v>0</v>
      </c>
      <c r="I254" s="112">
        <f t="shared" si="14"/>
        <v>269.0333840973839</v>
      </c>
      <c r="J254" s="114">
        <v>42196</v>
      </c>
      <c r="K254" s="112">
        <v>481.8000000000002</v>
      </c>
      <c r="L254" s="167">
        <v>328.0038915528522</v>
      </c>
      <c r="M254" s="167">
        <v>127.49403092006006</v>
      </c>
      <c r="N254" s="167">
        <v>269.0333840973839</v>
      </c>
    </row>
    <row r="255" spans="1:14" ht="12.75">
      <c r="A255" s="114">
        <v>42197</v>
      </c>
      <c r="B255" s="112">
        <v>1.6</v>
      </c>
      <c r="C255" s="112">
        <f t="shared" si="15"/>
        <v>484.10000000000014</v>
      </c>
      <c r="D255" s="167">
        <v>0</v>
      </c>
      <c r="E255" s="112">
        <f t="shared" si="12"/>
        <v>328.0038915528522</v>
      </c>
      <c r="F255" s="167">
        <v>0</v>
      </c>
      <c r="G255" s="112">
        <f t="shared" si="13"/>
        <v>127.49403092006006</v>
      </c>
      <c r="H255" s="167">
        <v>0</v>
      </c>
      <c r="I255" s="112">
        <f t="shared" si="14"/>
        <v>269.0333840973839</v>
      </c>
      <c r="J255" s="114">
        <v>42197</v>
      </c>
      <c r="K255" s="112">
        <v>483.4000000000002</v>
      </c>
      <c r="L255" s="167">
        <v>328.0038915528522</v>
      </c>
      <c r="M255" s="167">
        <v>127.49403092006006</v>
      </c>
      <c r="N255" s="167">
        <v>269.0333840973839</v>
      </c>
    </row>
    <row r="256" spans="1:14" ht="12.75">
      <c r="A256" s="114">
        <v>42198</v>
      </c>
      <c r="B256" s="112">
        <v>5.4</v>
      </c>
      <c r="C256" s="112">
        <f t="shared" si="15"/>
        <v>489.5000000000001</v>
      </c>
      <c r="D256" s="167">
        <v>0</v>
      </c>
      <c r="E256" s="112">
        <f t="shared" si="12"/>
        <v>328.0038915528522</v>
      </c>
      <c r="F256" s="167">
        <v>0</v>
      </c>
      <c r="G256" s="112">
        <f t="shared" si="13"/>
        <v>127.49403092006006</v>
      </c>
      <c r="H256" s="167">
        <v>0</v>
      </c>
      <c r="I256" s="112">
        <f t="shared" si="14"/>
        <v>269.0333840973839</v>
      </c>
      <c r="J256" s="114">
        <v>42198</v>
      </c>
      <c r="K256" s="112">
        <v>488.8000000000002</v>
      </c>
      <c r="L256" s="167">
        <v>328.0038915528522</v>
      </c>
      <c r="M256" s="167">
        <v>127.49403092006006</v>
      </c>
      <c r="N256" s="167">
        <v>269.0333840973839</v>
      </c>
    </row>
    <row r="257" spans="1:14" ht="12.75">
      <c r="A257" s="114">
        <v>42199</v>
      </c>
      <c r="B257" s="112">
        <v>0.5</v>
      </c>
      <c r="C257" s="112">
        <f t="shared" si="15"/>
        <v>490.0000000000001</v>
      </c>
      <c r="D257" s="167">
        <v>0</v>
      </c>
      <c r="E257" s="112">
        <f t="shared" si="12"/>
        <v>328.0038915528522</v>
      </c>
      <c r="F257" s="167">
        <v>0</v>
      </c>
      <c r="G257" s="112">
        <f t="shared" si="13"/>
        <v>127.49403092006006</v>
      </c>
      <c r="H257" s="167">
        <v>0</v>
      </c>
      <c r="I257" s="112">
        <f t="shared" si="14"/>
        <v>269.0333840973839</v>
      </c>
      <c r="J257" s="114">
        <v>42199</v>
      </c>
      <c r="K257" s="112">
        <v>489.3000000000002</v>
      </c>
      <c r="L257" s="167">
        <v>328.0038915528522</v>
      </c>
      <c r="M257" s="167">
        <v>127.49403092006006</v>
      </c>
      <c r="N257" s="167">
        <v>269.0333840973839</v>
      </c>
    </row>
    <row r="258" spans="1:14" ht="12.75">
      <c r="A258" s="114">
        <v>42200</v>
      </c>
      <c r="B258" s="112">
        <v>0.7</v>
      </c>
      <c r="C258" s="112">
        <f t="shared" si="15"/>
        <v>490.7000000000001</v>
      </c>
      <c r="D258" s="167">
        <v>0</v>
      </c>
      <c r="E258" s="112">
        <f t="shared" si="12"/>
        <v>328.0038915528522</v>
      </c>
      <c r="F258" s="167">
        <v>0</v>
      </c>
      <c r="G258" s="112">
        <f t="shared" si="13"/>
        <v>127.49403092006006</v>
      </c>
      <c r="H258" s="167">
        <v>0</v>
      </c>
      <c r="I258" s="112">
        <f t="shared" si="14"/>
        <v>269.0333840973839</v>
      </c>
      <c r="J258" s="114">
        <v>42200</v>
      </c>
      <c r="K258" s="112">
        <v>490.00000000000017</v>
      </c>
      <c r="L258" s="167">
        <v>328.0038915528522</v>
      </c>
      <c r="M258" s="167">
        <v>127.49403092006006</v>
      </c>
      <c r="N258" s="167">
        <v>269.0333840973839</v>
      </c>
    </row>
    <row r="259" spans="1:14" ht="12.75">
      <c r="A259" s="114">
        <v>42201</v>
      </c>
      <c r="B259" s="112">
        <v>1.3</v>
      </c>
      <c r="C259" s="112">
        <f t="shared" si="15"/>
        <v>492.0000000000001</v>
      </c>
      <c r="D259" s="167">
        <v>0</v>
      </c>
      <c r="E259" s="112">
        <f aca="true" t="shared" si="16" ref="E259:E322">E258+D259</f>
        <v>328.0038915528522</v>
      </c>
      <c r="F259" s="167">
        <v>0</v>
      </c>
      <c r="G259" s="112">
        <f t="shared" si="13"/>
        <v>127.49403092006006</v>
      </c>
      <c r="H259" s="167">
        <v>0</v>
      </c>
      <c r="I259" s="112">
        <f t="shared" si="14"/>
        <v>269.0333840973839</v>
      </c>
      <c r="J259" s="114">
        <v>42201</v>
      </c>
      <c r="K259" s="112">
        <v>491.3000000000002</v>
      </c>
      <c r="L259" s="167">
        <v>328.0038915528522</v>
      </c>
      <c r="M259" s="167">
        <v>127.49403092006006</v>
      </c>
      <c r="N259" s="167">
        <v>269.0333840973839</v>
      </c>
    </row>
    <row r="260" spans="1:14" ht="12.75">
      <c r="A260" s="114">
        <v>42202</v>
      </c>
      <c r="B260" s="112">
        <v>6.2</v>
      </c>
      <c r="C260" s="112">
        <f t="shared" si="15"/>
        <v>498.2000000000001</v>
      </c>
      <c r="D260" s="167">
        <v>0</v>
      </c>
      <c r="E260" s="112">
        <f t="shared" si="16"/>
        <v>328.0038915528522</v>
      </c>
      <c r="F260" s="167">
        <v>0</v>
      </c>
      <c r="G260" s="112">
        <f aca="true" t="shared" si="17" ref="G260:G323">F260+G259</f>
        <v>127.49403092006006</v>
      </c>
      <c r="H260" s="167">
        <v>0</v>
      </c>
      <c r="I260" s="112">
        <f aca="true" t="shared" si="18" ref="I260:I323">H260+I259</f>
        <v>269.0333840973839</v>
      </c>
      <c r="J260" s="114">
        <v>42202</v>
      </c>
      <c r="K260" s="112">
        <v>497.50000000000017</v>
      </c>
      <c r="L260" s="167">
        <v>328.0038915528522</v>
      </c>
      <c r="M260" s="167">
        <v>127.49403092006006</v>
      </c>
      <c r="N260" s="167">
        <v>269.0333840973839</v>
      </c>
    </row>
    <row r="261" spans="1:14" ht="12.75">
      <c r="A261" s="114">
        <v>42203</v>
      </c>
      <c r="B261" s="112">
        <v>2.6</v>
      </c>
      <c r="C261" s="112">
        <f t="shared" si="15"/>
        <v>500.8000000000001</v>
      </c>
      <c r="D261" s="167">
        <v>0</v>
      </c>
      <c r="E261" s="112">
        <f t="shared" si="16"/>
        <v>328.0038915528522</v>
      </c>
      <c r="F261" s="167">
        <v>0</v>
      </c>
      <c r="G261" s="112">
        <f t="shared" si="17"/>
        <v>127.49403092006006</v>
      </c>
      <c r="H261" s="167">
        <v>0</v>
      </c>
      <c r="I261" s="112">
        <f t="shared" si="18"/>
        <v>269.0333840973839</v>
      </c>
      <c r="J261" s="114">
        <v>42203</v>
      </c>
      <c r="K261" s="112">
        <v>500.1000000000002</v>
      </c>
      <c r="L261" s="167">
        <v>328.0038915528522</v>
      </c>
      <c r="M261" s="167">
        <v>127.49403092006006</v>
      </c>
      <c r="N261" s="167">
        <v>269.0333840973839</v>
      </c>
    </row>
    <row r="262" spans="1:14" ht="12.75">
      <c r="A262" s="114">
        <v>42204</v>
      </c>
      <c r="B262" s="112">
        <v>2.3</v>
      </c>
      <c r="C262" s="112">
        <f t="shared" si="15"/>
        <v>503.10000000000014</v>
      </c>
      <c r="D262" s="167">
        <v>0</v>
      </c>
      <c r="E262" s="112">
        <f t="shared" si="16"/>
        <v>328.0038915528522</v>
      </c>
      <c r="F262" s="167">
        <v>0</v>
      </c>
      <c r="G262" s="112">
        <f t="shared" si="17"/>
        <v>127.49403092006006</v>
      </c>
      <c r="H262" s="167">
        <v>0</v>
      </c>
      <c r="I262" s="112">
        <f t="shared" si="18"/>
        <v>269.0333840973839</v>
      </c>
      <c r="J262" s="114">
        <v>42204</v>
      </c>
      <c r="K262" s="112">
        <v>502.4000000000002</v>
      </c>
      <c r="L262" s="167">
        <v>328.0038915528522</v>
      </c>
      <c r="M262" s="167">
        <v>127.49403092006006</v>
      </c>
      <c r="N262" s="167">
        <v>269.0333840973839</v>
      </c>
    </row>
    <row r="263" spans="1:14" ht="12.75">
      <c r="A263" s="114">
        <v>42205</v>
      </c>
      <c r="B263" s="112">
        <v>4.4</v>
      </c>
      <c r="C263" s="112">
        <f t="shared" si="15"/>
        <v>507.5000000000001</v>
      </c>
      <c r="D263" s="167">
        <v>0</v>
      </c>
      <c r="E263" s="112">
        <f t="shared" si="16"/>
        <v>328.0038915528522</v>
      </c>
      <c r="F263" s="167">
        <v>0</v>
      </c>
      <c r="G263" s="112">
        <f t="shared" si="17"/>
        <v>127.49403092006006</v>
      </c>
      <c r="H263" s="167">
        <v>0</v>
      </c>
      <c r="I263" s="112">
        <f t="shared" si="18"/>
        <v>269.0333840973839</v>
      </c>
      <c r="J263" s="114">
        <v>42205</v>
      </c>
      <c r="K263" s="112">
        <v>506.8000000000002</v>
      </c>
      <c r="L263" s="167">
        <v>328.0038915528522</v>
      </c>
      <c r="M263" s="167">
        <v>127.49403092006006</v>
      </c>
      <c r="N263" s="167">
        <v>269.0333840973839</v>
      </c>
    </row>
    <row r="264" spans="1:14" ht="12.75">
      <c r="A264" s="114">
        <v>42206</v>
      </c>
      <c r="B264" s="112">
        <v>0.1</v>
      </c>
      <c r="C264" s="112">
        <f aca="true" t="shared" si="19" ref="C264:C327">C263+B264</f>
        <v>507.60000000000014</v>
      </c>
      <c r="D264" s="167">
        <v>0</v>
      </c>
      <c r="E264" s="112">
        <f t="shared" si="16"/>
        <v>328.0038915528522</v>
      </c>
      <c r="F264" s="167">
        <v>0</v>
      </c>
      <c r="G264" s="112">
        <f t="shared" si="17"/>
        <v>127.49403092006006</v>
      </c>
      <c r="H264" s="167">
        <v>0</v>
      </c>
      <c r="I264" s="112">
        <f t="shared" si="18"/>
        <v>269.0333840973839</v>
      </c>
      <c r="J264" s="114">
        <v>42206</v>
      </c>
      <c r="K264" s="112">
        <v>506.9000000000002</v>
      </c>
      <c r="L264" s="167">
        <v>328.0038915528522</v>
      </c>
      <c r="M264" s="167">
        <v>127.49403092006006</v>
      </c>
      <c r="N264" s="167">
        <v>269.0333840973839</v>
      </c>
    </row>
    <row r="265" spans="1:14" ht="12.75">
      <c r="A265" s="114">
        <v>42207</v>
      </c>
      <c r="B265" s="112">
        <v>0</v>
      </c>
      <c r="C265" s="112">
        <f t="shared" si="19"/>
        <v>507.60000000000014</v>
      </c>
      <c r="D265" s="167">
        <v>0</v>
      </c>
      <c r="E265" s="112">
        <f t="shared" si="16"/>
        <v>328.0038915528522</v>
      </c>
      <c r="F265" s="167">
        <v>0</v>
      </c>
      <c r="G265" s="112">
        <f t="shared" si="17"/>
        <v>127.49403092006006</v>
      </c>
      <c r="H265" s="167">
        <v>0</v>
      </c>
      <c r="I265" s="112">
        <f t="shared" si="18"/>
        <v>269.0333840973839</v>
      </c>
      <c r="J265" s="114">
        <v>42207</v>
      </c>
      <c r="K265" s="112">
        <v>506.9000000000002</v>
      </c>
      <c r="L265" s="167">
        <v>328.0038915528522</v>
      </c>
      <c r="M265" s="167">
        <v>127.49403092006006</v>
      </c>
      <c r="N265" s="167">
        <v>269.0333840973839</v>
      </c>
    </row>
    <row r="266" spans="1:14" ht="12.75">
      <c r="A266" s="114">
        <v>42208</v>
      </c>
      <c r="B266" s="112">
        <v>0</v>
      </c>
      <c r="C266" s="112">
        <f t="shared" si="19"/>
        <v>507.60000000000014</v>
      </c>
      <c r="D266" s="167">
        <v>0</v>
      </c>
      <c r="E266" s="112">
        <f t="shared" si="16"/>
        <v>328.0038915528522</v>
      </c>
      <c r="F266" s="167">
        <v>0</v>
      </c>
      <c r="G266" s="112">
        <f t="shared" si="17"/>
        <v>127.49403092006006</v>
      </c>
      <c r="H266" s="167">
        <v>0</v>
      </c>
      <c r="I266" s="112">
        <f t="shared" si="18"/>
        <v>269.0333840973839</v>
      </c>
      <c r="J266" s="114">
        <v>42208</v>
      </c>
      <c r="K266" s="112">
        <v>506.9000000000002</v>
      </c>
      <c r="L266" s="167">
        <v>328.0038915528522</v>
      </c>
      <c r="M266" s="167">
        <v>127.49403092006006</v>
      </c>
      <c r="N266" s="167">
        <v>269.0333840973839</v>
      </c>
    </row>
    <row r="267" spans="1:14" ht="12.75">
      <c r="A267" s="114">
        <v>42209</v>
      </c>
      <c r="B267" s="112">
        <v>7.6</v>
      </c>
      <c r="C267" s="112">
        <f t="shared" si="19"/>
        <v>515.2000000000002</v>
      </c>
      <c r="D267" s="167">
        <v>0</v>
      </c>
      <c r="E267" s="112">
        <f t="shared" si="16"/>
        <v>328.0038915528522</v>
      </c>
      <c r="F267" s="167">
        <v>0</v>
      </c>
      <c r="G267" s="112">
        <f t="shared" si="17"/>
        <v>127.49403092006006</v>
      </c>
      <c r="H267" s="167">
        <v>0</v>
      </c>
      <c r="I267" s="112">
        <f t="shared" si="18"/>
        <v>269.0333840973839</v>
      </c>
      <c r="J267" s="114">
        <v>42209</v>
      </c>
      <c r="K267" s="112">
        <v>514.5000000000002</v>
      </c>
      <c r="L267" s="167">
        <v>328.0038915528522</v>
      </c>
      <c r="M267" s="167">
        <v>127.49403092006006</v>
      </c>
      <c r="N267" s="167">
        <v>269.0333840973839</v>
      </c>
    </row>
    <row r="268" spans="1:14" ht="12.75">
      <c r="A268" s="114">
        <v>42210</v>
      </c>
      <c r="B268" s="112">
        <v>21.2</v>
      </c>
      <c r="C268" s="112">
        <f t="shared" si="19"/>
        <v>536.4000000000002</v>
      </c>
      <c r="D268" s="167">
        <v>0</v>
      </c>
      <c r="E268" s="112">
        <f t="shared" si="16"/>
        <v>328.0038915528522</v>
      </c>
      <c r="F268" s="167">
        <v>0</v>
      </c>
      <c r="G268" s="112">
        <f t="shared" si="17"/>
        <v>127.49403092006006</v>
      </c>
      <c r="H268" s="167">
        <v>0</v>
      </c>
      <c r="I268" s="112">
        <f t="shared" si="18"/>
        <v>269.0333840973839</v>
      </c>
      <c r="J268" s="114">
        <v>42210</v>
      </c>
      <c r="K268" s="112">
        <v>535.7000000000003</v>
      </c>
      <c r="L268" s="167">
        <v>328.0038915528522</v>
      </c>
      <c r="M268" s="167">
        <v>127.49403092006006</v>
      </c>
      <c r="N268" s="167">
        <v>269.0333840973839</v>
      </c>
    </row>
    <row r="269" spans="1:14" ht="12.75">
      <c r="A269" s="114">
        <v>42211</v>
      </c>
      <c r="B269" s="112">
        <v>2.4</v>
      </c>
      <c r="C269" s="112">
        <f t="shared" si="19"/>
        <v>538.8000000000002</v>
      </c>
      <c r="D269" s="167">
        <v>0</v>
      </c>
      <c r="E269" s="112">
        <f t="shared" si="16"/>
        <v>328.0038915528522</v>
      </c>
      <c r="F269" s="167">
        <v>0</v>
      </c>
      <c r="G269" s="112">
        <f t="shared" si="17"/>
        <v>127.49403092006006</v>
      </c>
      <c r="H269" s="167">
        <v>0</v>
      </c>
      <c r="I269" s="112">
        <f t="shared" si="18"/>
        <v>269.0333840973839</v>
      </c>
      <c r="J269" s="114">
        <v>42211</v>
      </c>
      <c r="K269" s="112">
        <v>538.1000000000003</v>
      </c>
      <c r="L269" s="167">
        <v>328.0038915528522</v>
      </c>
      <c r="M269" s="167">
        <v>127.49403092006006</v>
      </c>
      <c r="N269" s="167">
        <v>269.0333840973839</v>
      </c>
    </row>
    <row r="270" spans="1:14" ht="12.75">
      <c r="A270" s="114">
        <v>42212</v>
      </c>
      <c r="B270" s="112">
        <v>10.3</v>
      </c>
      <c r="C270" s="112">
        <f t="shared" si="19"/>
        <v>549.1000000000001</v>
      </c>
      <c r="D270" s="167">
        <v>0</v>
      </c>
      <c r="E270" s="112">
        <f t="shared" si="16"/>
        <v>328.0038915528522</v>
      </c>
      <c r="F270" s="167">
        <v>0</v>
      </c>
      <c r="G270" s="112">
        <f t="shared" si="17"/>
        <v>127.49403092006006</v>
      </c>
      <c r="H270" s="167">
        <v>0</v>
      </c>
      <c r="I270" s="112">
        <f t="shared" si="18"/>
        <v>269.0333840973839</v>
      </c>
      <c r="J270" s="114">
        <v>42212</v>
      </c>
      <c r="K270" s="112">
        <v>548.4000000000002</v>
      </c>
      <c r="L270" s="167">
        <v>328.0038915528522</v>
      </c>
      <c r="M270" s="167">
        <v>127.49403092006006</v>
      </c>
      <c r="N270" s="167">
        <v>269.0333840973839</v>
      </c>
    </row>
    <row r="271" spans="1:14" ht="12.75">
      <c r="A271" s="114">
        <v>42213</v>
      </c>
      <c r="B271" s="112">
        <v>3.1</v>
      </c>
      <c r="C271" s="112">
        <f t="shared" si="19"/>
        <v>552.2000000000002</v>
      </c>
      <c r="D271" s="167">
        <v>0</v>
      </c>
      <c r="E271" s="112">
        <f t="shared" si="16"/>
        <v>328.0038915528522</v>
      </c>
      <c r="F271" s="167">
        <v>0</v>
      </c>
      <c r="G271" s="112">
        <f t="shared" si="17"/>
        <v>127.49403092006006</v>
      </c>
      <c r="H271" s="167">
        <v>0</v>
      </c>
      <c r="I271" s="112">
        <f t="shared" si="18"/>
        <v>269.0333840973839</v>
      </c>
      <c r="J271" s="114">
        <v>42213</v>
      </c>
      <c r="K271" s="112">
        <v>551.5000000000002</v>
      </c>
      <c r="L271" s="167">
        <v>328.0038915528522</v>
      </c>
      <c r="M271" s="167">
        <v>127.49403092006006</v>
      </c>
      <c r="N271" s="167">
        <v>269.0333840973839</v>
      </c>
    </row>
    <row r="272" spans="1:14" ht="12.75">
      <c r="A272" s="114">
        <v>42214</v>
      </c>
      <c r="B272" s="112">
        <v>4.1</v>
      </c>
      <c r="C272" s="112">
        <f t="shared" si="19"/>
        <v>556.3000000000002</v>
      </c>
      <c r="D272" s="167">
        <v>0</v>
      </c>
      <c r="E272" s="112">
        <f t="shared" si="16"/>
        <v>328.0038915528522</v>
      </c>
      <c r="F272" s="167">
        <v>0</v>
      </c>
      <c r="G272" s="112">
        <f t="shared" si="17"/>
        <v>127.49403092006006</v>
      </c>
      <c r="H272" s="167">
        <v>0</v>
      </c>
      <c r="I272" s="112">
        <f t="shared" si="18"/>
        <v>269.0333840973839</v>
      </c>
      <c r="J272" s="114">
        <v>42214</v>
      </c>
      <c r="K272" s="112">
        <v>555.6000000000003</v>
      </c>
      <c r="L272" s="167">
        <v>328.0038915528522</v>
      </c>
      <c r="M272" s="167">
        <v>127.49403092006006</v>
      </c>
      <c r="N272" s="167">
        <v>269.0333840973839</v>
      </c>
    </row>
    <row r="273" spans="1:14" ht="12.75">
      <c r="A273" s="114">
        <v>42215</v>
      </c>
      <c r="B273" s="112">
        <v>0</v>
      </c>
      <c r="C273" s="112">
        <f t="shared" si="19"/>
        <v>556.3000000000002</v>
      </c>
      <c r="D273" s="167">
        <v>0</v>
      </c>
      <c r="E273" s="112">
        <f t="shared" si="16"/>
        <v>328.0038915528522</v>
      </c>
      <c r="F273" s="167">
        <v>0</v>
      </c>
      <c r="G273" s="112">
        <f t="shared" si="17"/>
        <v>127.49403092006006</v>
      </c>
      <c r="H273" s="167">
        <v>0</v>
      </c>
      <c r="I273" s="112">
        <f t="shared" si="18"/>
        <v>269.0333840973839</v>
      </c>
      <c r="J273" s="114">
        <v>42215</v>
      </c>
      <c r="K273" s="112">
        <v>555.6000000000003</v>
      </c>
      <c r="L273" s="167">
        <v>328.0038915528522</v>
      </c>
      <c r="M273" s="167">
        <v>127.49403092006006</v>
      </c>
      <c r="N273" s="167">
        <v>269.0333840973839</v>
      </c>
    </row>
    <row r="274" spans="1:14" ht="12.75">
      <c r="A274" s="114">
        <v>42216</v>
      </c>
      <c r="B274" s="112">
        <v>0</v>
      </c>
      <c r="C274" s="112">
        <f t="shared" si="19"/>
        <v>556.3000000000002</v>
      </c>
      <c r="D274" s="167">
        <v>0</v>
      </c>
      <c r="E274" s="112">
        <f t="shared" si="16"/>
        <v>328.0038915528522</v>
      </c>
      <c r="F274" s="167">
        <v>0</v>
      </c>
      <c r="G274" s="112">
        <f t="shared" si="17"/>
        <v>127.49403092006006</v>
      </c>
      <c r="H274" s="167">
        <v>0</v>
      </c>
      <c r="I274" s="112">
        <f t="shared" si="18"/>
        <v>269.0333840973839</v>
      </c>
      <c r="J274" s="114">
        <v>42216</v>
      </c>
      <c r="K274" s="112">
        <v>555.6000000000003</v>
      </c>
      <c r="L274" s="167">
        <v>328.0038915528522</v>
      </c>
      <c r="M274" s="167">
        <v>127.49403092006006</v>
      </c>
      <c r="N274" s="167">
        <v>269.0333840973839</v>
      </c>
    </row>
    <row r="275" spans="1:14" ht="12.75">
      <c r="A275" s="114">
        <v>42217</v>
      </c>
      <c r="B275" s="112">
        <v>0</v>
      </c>
      <c r="C275" s="112">
        <f t="shared" si="19"/>
        <v>556.3000000000002</v>
      </c>
      <c r="D275" s="167">
        <v>0</v>
      </c>
      <c r="E275" s="112">
        <f t="shared" si="16"/>
        <v>328.0038915528522</v>
      </c>
      <c r="F275" s="167">
        <v>0</v>
      </c>
      <c r="G275" s="112">
        <f t="shared" si="17"/>
        <v>127.49403092006006</v>
      </c>
      <c r="H275" s="167">
        <v>0</v>
      </c>
      <c r="I275" s="112">
        <f t="shared" si="18"/>
        <v>269.0333840973839</v>
      </c>
      <c r="J275" s="114">
        <v>42217</v>
      </c>
      <c r="K275" s="112">
        <v>555.6000000000003</v>
      </c>
      <c r="L275" s="167">
        <v>328.0038915528522</v>
      </c>
      <c r="M275" s="167">
        <v>127.49403092006006</v>
      </c>
      <c r="N275" s="167">
        <v>269.0333840973839</v>
      </c>
    </row>
    <row r="276" spans="1:14" ht="12.75">
      <c r="A276" s="114">
        <v>42218</v>
      </c>
      <c r="B276" s="112">
        <v>0</v>
      </c>
      <c r="C276" s="112">
        <f t="shared" si="19"/>
        <v>556.3000000000002</v>
      </c>
      <c r="D276" s="167">
        <v>0</v>
      </c>
      <c r="E276" s="112">
        <f t="shared" si="16"/>
        <v>328.0038915528522</v>
      </c>
      <c r="F276" s="167">
        <v>0</v>
      </c>
      <c r="G276" s="112">
        <f t="shared" si="17"/>
        <v>127.49403092006006</v>
      </c>
      <c r="H276" s="167">
        <v>0</v>
      </c>
      <c r="I276" s="112">
        <f t="shared" si="18"/>
        <v>269.0333840973839</v>
      </c>
      <c r="J276" s="114">
        <v>42218</v>
      </c>
      <c r="K276" s="112">
        <v>555.6000000000003</v>
      </c>
      <c r="L276" s="167">
        <v>328.0038915528522</v>
      </c>
      <c r="M276" s="167">
        <v>127.49403092006006</v>
      </c>
      <c r="N276" s="167">
        <v>269.0333840973839</v>
      </c>
    </row>
    <row r="277" spans="1:14" ht="12.75">
      <c r="A277" s="114">
        <v>42219</v>
      </c>
      <c r="B277" s="112">
        <v>0.3</v>
      </c>
      <c r="C277" s="112">
        <f t="shared" si="19"/>
        <v>556.6000000000001</v>
      </c>
      <c r="D277" s="167">
        <v>0</v>
      </c>
      <c r="E277" s="112">
        <f t="shared" si="16"/>
        <v>328.0038915528522</v>
      </c>
      <c r="F277" s="167">
        <v>0</v>
      </c>
      <c r="G277" s="112">
        <f t="shared" si="17"/>
        <v>127.49403092006006</v>
      </c>
      <c r="H277" s="167">
        <v>0</v>
      </c>
      <c r="I277" s="112">
        <f t="shared" si="18"/>
        <v>269.0333840973839</v>
      </c>
      <c r="J277" s="114">
        <v>42219</v>
      </c>
      <c r="K277" s="112">
        <v>555.9000000000002</v>
      </c>
      <c r="L277" s="167">
        <v>328.0038915528522</v>
      </c>
      <c r="M277" s="167">
        <v>127.49403092006006</v>
      </c>
      <c r="N277" s="167">
        <v>269.0333840973839</v>
      </c>
    </row>
    <row r="278" spans="1:14" ht="12.75">
      <c r="A278" s="114">
        <v>42220</v>
      </c>
      <c r="B278" s="112">
        <v>6.7</v>
      </c>
      <c r="C278" s="112">
        <f t="shared" si="19"/>
        <v>563.3000000000002</v>
      </c>
      <c r="D278" s="167">
        <v>0</v>
      </c>
      <c r="E278" s="112">
        <f t="shared" si="16"/>
        <v>328.0038915528522</v>
      </c>
      <c r="F278" s="167">
        <v>0</v>
      </c>
      <c r="G278" s="112">
        <f t="shared" si="17"/>
        <v>127.49403092006006</v>
      </c>
      <c r="H278" s="167">
        <v>0</v>
      </c>
      <c r="I278" s="112">
        <f t="shared" si="18"/>
        <v>269.0333840973839</v>
      </c>
      <c r="J278" s="114">
        <v>42220</v>
      </c>
      <c r="K278" s="112">
        <v>562.6000000000003</v>
      </c>
      <c r="L278" s="167">
        <v>328.0038915528522</v>
      </c>
      <c r="M278" s="167">
        <v>127.49403092006006</v>
      </c>
      <c r="N278" s="167">
        <v>269.0333840973839</v>
      </c>
    </row>
    <row r="279" spans="1:14" ht="12.75">
      <c r="A279" s="114">
        <v>42221</v>
      </c>
      <c r="B279" s="112">
        <v>0</v>
      </c>
      <c r="C279" s="112">
        <f t="shared" si="19"/>
        <v>563.3000000000002</v>
      </c>
      <c r="D279" s="167">
        <v>0</v>
      </c>
      <c r="E279" s="112">
        <f t="shared" si="16"/>
        <v>328.0038915528522</v>
      </c>
      <c r="F279" s="167">
        <v>0</v>
      </c>
      <c r="G279" s="112">
        <f t="shared" si="17"/>
        <v>127.49403092006006</v>
      </c>
      <c r="H279" s="167">
        <v>0</v>
      </c>
      <c r="I279" s="112">
        <f t="shared" si="18"/>
        <v>269.0333840973839</v>
      </c>
      <c r="J279" s="114">
        <v>42221</v>
      </c>
      <c r="K279" s="112">
        <v>562.6000000000003</v>
      </c>
      <c r="L279" s="167">
        <v>328.0038915528522</v>
      </c>
      <c r="M279" s="167">
        <v>127.49403092006006</v>
      </c>
      <c r="N279" s="167">
        <v>269.0333840973839</v>
      </c>
    </row>
    <row r="280" spans="1:14" ht="12.75">
      <c r="A280" s="114">
        <v>42222</v>
      </c>
      <c r="B280" s="112">
        <v>11.3</v>
      </c>
      <c r="C280" s="112">
        <f t="shared" si="19"/>
        <v>574.6000000000001</v>
      </c>
      <c r="D280" s="167">
        <v>0</v>
      </c>
      <c r="E280" s="112">
        <f t="shared" si="16"/>
        <v>328.0038915528522</v>
      </c>
      <c r="F280" s="167">
        <v>0</v>
      </c>
      <c r="G280" s="112">
        <f t="shared" si="17"/>
        <v>127.49403092006006</v>
      </c>
      <c r="H280" s="167">
        <v>0</v>
      </c>
      <c r="I280" s="112">
        <f t="shared" si="18"/>
        <v>269.0333840973839</v>
      </c>
      <c r="J280" s="114">
        <v>42222</v>
      </c>
      <c r="K280" s="112">
        <v>573.9000000000002</v>
      </c>
      <c r="L280" s="167">
        <v>328.0038915528522</v>
      </c>
      <c r="M280" s="167">
        <v>127.49403092006006</v>
      </c>
      <c r="N280" s="167">
        <v>269.0333840973839</v>
      </c>
    </row>
    <row r="281" spans="1:14" ht="12.75">
      <c r="A281" s="114">
        <v>42223</v>
      </c>
      <c r="B281" s="112">
        <v>3.7</v>
      </c>
      <c r="C281" s="112">
        <f t="shared" si="19"/>
        <v>578.3000000000002</v>
      </c>
      <c r="D281" s="167">
        <v>0</v>
      </c>
      <c r="E281" s="112">
        <f t="shared" si="16"/>
        <v>328.0038915528522</v>
      </c>
      <c r="F281" s="167">
        <v>0</v>
      </c>
      <c r="G281" s="112">
        <f t="shared" si="17"/>
        <v>127.49403092006006</v>
      </c>
      <c r="H281" s="167">
        <v>0</v>
      </c>
      <c r="I281" s="112">
        <f t="shared" si="18"/>
        <v>269.0333840973839</v>
      </c>
      <c r="J281" s="114">
        <v>42223</v>
      </c>
      <c r="K281" s="112">
        <v>577.6000000000003</v>
      </c>
      <c r="L281" s="167">
        <v>328.0038915528522</v>
      </c>
      <c r="M281" s="167">
        <v>127.49403092006006</v>
      </c>
      <c r="N281" s="167">
        <v>269.0333840973839</v>
      </c>
    </row>
    <row r="282" spans="1:14" ht="12.75">
      <c r="A282" s="114">
        <v>42224</v>
      </c>
      <c r="B282" s="112">
        <v>0</v>
      </c>
      <c r="C282" s="112">
        <f t="shared" si="19"/>
        <v>578.3000000000002</v>
      </c>
      <c r="D282" s="167">
        <v>0</v>
      </c>
      <c r="E282" s="112">
        <f t="shared" si="16"/>
        <v>328.0038915528522</v>
      </c>
      <c r="F282" s="167">
        <v>0</v>
      </c>
      <c r="G282" s="112">
        <f t="shared" si="17"/>
        <v>127.49403092006006</v>
      </c>
      <c r="H282" s="167">
        <v>0</v>
      </c>
      <c r="I282" s="112">
        <f t="shared" si="18"/>
        <v>269.0333840973839</v>
      </c>
      <c r="J282" s="114">
        <v>42224</v>
      </c>
      <c r="K282" s="112">
        <v>577.6000000000003</v>
      </c>
      <c r="L282" s="167">
        <v>328.0038915528522</v>
      </c>
      <c r="M282" s="167">
        <v>127.49403092006006</v>
      </c>
      <c r="N282" s="167">
        <v>269.0333840973839</v>
      </c>
    </row>
    <row r="283" spans="1:14" ht="12.75">
      <c r="A283" s="114">
        <v>42225</v>
      </c>
      <c r="B283" s="112">
        <v>0</v>
      </c>
      <c r="C283" s="112">
        <f t="shared" si="19"/>
        <v>578.3000000000002</v>
      </c>
      <c r="D283" s="167">
        <v>0</v>
      </c>
      <c r="E283" s="112">
        <f t="shared" si="16"/>
        <v>328.0038915528522</v>
      </c>
      <c r="F283" s="167">
        <v>0</v>
      </c>
      <c r="G283" s="112">
        <f t="shared" si="17"/>
        <v>127.49403092006006</v>
      </c>
      <c r="H283" s="167">
        <v>0</v>
      </c>
      <c r="I283" s="112">
        <f t="shared" si="18"/>
        <v>269.0333840973839</v>
      </c>
      <c r="J283" s="114">
        <v>42225</v>
      </c>
      <c r="K283" s="112">
        <v>577.6000000000003</v>
      </c>
      <c r="L283" s="167">
        <v>328.0038915528522</v>
      </c>
      <c r="M283" s="167">
        <v>127.49403092006006</v>
      </c>
      <c r="N283" s="167">
        <v>269.0333840973839</v>
      </c>
    </row>
    <row r="284" spans="1:14" ht="12.75">
      <c r="A284" s="114">
        <v>42226</v>
      </c>
      <c r="B284" s="112">
        <v>4.8</v>
      </c>
      <c r="C284" s="112">
        <f t="shared" si="19"/>
        <v>583.1000000000001</v>
      </c>
      <c r="D284" s="167">
        <v>0</v>
      </c>
      <c r="E284" s="112">
        <f t="shared" si="16"/>
        <v>328.0038915528522</v>
      </c>
      <c r="F284" s="167">
        <v>0</v>
      </c>
      <c r="G284" s="112">
        <f t="shared" si="17"/>
        <v>127.49403092006006</v>
      </c>
      <c r="H284" s="167">
        <v>0</v>
      </c>
      <c r="I284" s="112">
        <f t="shared" si="18"/>
        <v>269.0333840973839</v>
      </c>
      <c r="J284" s="114">
        <v>42226</v>
      </c>
      <c r="K284" s="112">
        <v>582.2000000000003</v>
      </c>
      <c r="L284" s="167">
        <v>328.0038915528522</v>
      </c>
      <c r="M284" s="167">
        <v>127.49403092006006</v>
      </c>
      <c r="N284" s="167">
        <v>269.0333840973839</v>
      </c>
    </row>
    <row r="285" spans="1:14" ht="12.75">
      <c r="A285" s="114">
        <v>42227</v>
      </c>
      <c r="B285" s="112">
        <v>0</v>
      </c>
      <c r="C285" s="112">
        <f t="shared" si="19"/>
        <v>583.1000000000001</v>
      </c>
      <c r="D285" s="167">
        <v>0</v>
      </c>
      <c r="E285" s="112">
        <f t="shared" si="16"/>
        <v>328.0038915528522</v>
      </c>
      <c r="F285" s="167">
        <v>0</v>
      </c>
      <c r="G285" s="112">
        <f t="shared" si="17"/>
        <v>127.49403092006006</v>
      </c>
      <c r="H285" s="167">
        <v>0</v>
      </c>
      <c r="I285" s="112">
        <f t="shared" si="18"/>
        <v>269.0333840973839</v>
      </c>
      <c r="J285" s="114">
        <v>42227</v>
      </c>
      <c r="K285" s="112">
        <v>582.2000000000003</v>
      </c>
      <c r="L285" s="167">
        <v>328.0038915528522</v>
      </c>
      <c r="M285" s="167">
        <v>127.49403092006006</v>
      </c>
      <c r="N285" s="167">
        <v>269.0333840973839</v>
      </c>
    </row>
    <row r="286" spans="1:14" ht="12.75">
      <c r="A286" s="114">
        <v>42228</v>
      </c>
      <c r="B286" s="112">
        <v>0</v>
      </c>
      <c r="C286" s="112">
        <f t="shared" si="19"/>
        <v>583.1000000000001</v>
      </c>
      <c r="D286" s="167">
        <v>0</v>
      </c>
      <c r="E286" s="112">
        <f t="shared" si="16"/>
        <v>328.0038915528522</v>
      </c>
      <c r="F286" s="167">
        <v>0</v>
      </c>
      <c r="G286" s="112">
        <f t="shared" si="17"/>
        <v>127.49403092006006</v>
      </c>
      <c r="H286" s="167">
        <v>0</v>
      </c>
      <c r="I286" s="112">
        <f t="shared" si="18"/>
        <v>269.0333840973839</v>
      </c>
      <c r="J286" s="114">
        <v>42228</v>
      </c>
      <c r="K286" s="112">
        <v>582.2000000000003</v>
      </c>
      <c r="L286" s="167">
        <v>328.0038915528522</v>
      </c>
      <c r="M286" s="167">
        <v>127.49403092006006</v>
      </c>
      <c r="N286" s="167">
        <v>269.0333840973839</v>
      </c>
    </row>
    <row r="287" spans="1:14" ht="12.75">
      <c r="A287" s="114">
        <v>42229</v>
      </c>
      <c r="B287" s="112">
        <v>2.3</v>
      </c>
      <c r="C287" s="112">
        <f t="shared" si="19"/>
        <v>585.4000000000001</v>
      </c>
      <c r="D287" s="167">
        <v>0</v>
      </c>
      <c r="E287" s="112">
        <f t="shared" si="16"/>
        <v>328.0038915528522</v>
      </c>
      <c r="F287" s="167">
        <v>0</v>
      </c>
      <c r="G287" s="112">
        <f t="shared" si="17"/>
        <v>127.49403092006006</v>
      </c>
      <c r="H287" s="167">
        <v>0</v>
      </c>
      <c r="I287" s="112">
        <f t="shared" si="18"/>
        <v>269.0333840973839</v>
      </c>
      <c r="J287" s="114">
        <v>42229</v>
      </c>
      <c r="K287" s="112">
        <v>584.5000000000002</v>
      </c>
      <c r="L287" s="167">
        <v>328.0038915528522</v>
      </c>
      <c r="M287" s="167">
        <v>127.49403092006006</v>
      </c>
      <c r="N287" s="167">
        <v>269.0333840973839</v>
      </c>
    </row>
    <row r="288" spans="1:14" ht="12.75">
      <c r="A288" s="114">
        <v>42230</v>
      </c>
      <c r="B288" s="112">
        <v>0</v>
      </c>
      <c r="C288" s="112">
        <f t="shared" si="19"/>
        <v>585.4000000000001</v>
      </c>
      <c r="D288" s="167">
        <v>0</v>
      </c>
      <c r="E288" s="112">
        <f t="shared" si="16"/>
        <v>328.0038915528522</v>
      </c>
      <c r="F288" s="167">
        <v>0</v>
      </c>
      <c r="G288" s="112">
        <f t="shared" si="17"/>
        <v>127.49403092006006</v>
      </c>
      <c r="H288" s="167">
        <v>0</v>
      </c>
      <c r="I288" s="112">
        <f t="shared" si="18"/>
        <v>269.0333840973839</v>
      </c>
      <c r="J288" s="114">
        <v>42230</v>
      </c>
      <c r="K288" s="112">
        <v>584.5000000000002</v>
      </c>
      <c r="L288" s="167">
        <v>328.0038915528522</v>
      </c>
      <c r="M288" s="167">
        <v>127.49403092006006</v>
      </c>
      <c r="N288" s="167">
        <v>269.0333840973839</v>
      </c>
    </row>
    <row r="289" spans="1:14" ht="12.75">
      <c r="A289" s="114">
        <v>42231</v>
      </c>
      <c r="B289" s="112">
        <v>6.5</v>
      </c>
      <c r="C289" s="112">
        <f t="shared" si="19"/>
        <v>591.9000000000001</v>
      </c>
      <c r="D289" s="167">
        <v>0</v>
      </c>
      <c r="E289" s="112">
        <f t="shared" si="16"/>
        <v>328.0038915528522</v>
      </c>
      <c r="F289" s="167">
        <v>0</v>
      </c>
      <c r="G289" s="112">
        <f t="shared" si="17"/>
        <v>127.49403092006006</v>
      </c>
      <c r="H289" s="167">
        <v>0</v>
      </c>
      <c r="I289" s="112">
        <f t="shared" si="18"/>
        <v>269.0333840973839</v>
      </c>
      <c r="J289" s="114">
        <v>42231</v>
      </c>
      <c r="K289" s="112">
        <v>591.0000000000002</v>
      </c>
      <c r="L289" s="167">
        <v>328.0038915528522</v>
      </c>
      <c r="M289" s="167">
        <v>127.49403092006006</v>
      </c>
      <c r="N289" s="167">
        <v>269.0333840973839</v>
      </c>
    </row>
    <row r="290" spans="1:14" ht="12.75">
      <c r="A290" s="114">
        <v>42232</v>
      </c>
      <c r="B290" s="112">
        <v>41.2</v>
      </c>
      <c r="C290" s="112">
        <f t="shared" si="19"/>
        <v>633.1000000000001</v>
      </c>
      <c r="D290" s="167">
        <v>0</v>
      </c>
      <c r="E290" s="112">
        <f t="shared" si="16"/>
        <v>328.0038915528522</v>
      </c>
      <c r="F290" s="167">
        <v>0</v>
      </c>
      <c r="G290" s="112">
        <f t="shared" si="17"/>
        <v>127.49403092006006</v>
      </c>
      <c r="H290" s="167">
        <v>0</v>
      </c>
      <c r="I290" s="112">
        <f t="shared" si="18"/>
        <v>269.0333840973839</v>
      </c>
      <c r="J290" s="114">
        <v>42232</v>
      </c>
      <c r="K290" s="112">
        <v>632.2000000000003</v>
      </c>
      <c r="L290" s="167">
        <v>328.0038915528522</v>
      </c>
      <c r="M290" s="167">
        <v>127.49403092006006</v>
      </c>
      <c r="N290" s="167">
        <v>269.0333840973839</v>
      </c>
    </row>
    <row r="291" spans="1:14" ht="12.75">
      <c r="A291" s="114">
        <v>42233</v>
      </c>
      <c r="B291" s="112">
        <v>32</v>
      </c>
      <c r="C291" s="112">
        <f t="shared" si="19"/>
        <v>665.1000000000001</v>
      </c>
      <c r="D291" s="167">
        <v>0</v>
      </c>
      <c r="E291" s="112">
        <f t="shared" si="16"/>
        <v>328.0038915528522</v>
      </c>
      <c r="F291" s="167">
        <v>0</v>
      </c>
      <c r="G291" s="112">
        <f t="shared" si="17"/>
        <v>127.49403092006006</v>
      </c>
      <c r="H291" s="167">
        <v>0</v>
      </c>
      <c r="I291" s="112">
        <f t="shared" si="18"/>
        <v>269.0333840973839</v>
      </c>
      <c r="J291" s="114">
        <v>42233</v>
      </c>
      <c r="K291" s="112">
        <v>664.2000000000003</v>
      </c>
      <c r="L291" s="167">
        <v>328.0038915528522</v>
      </c>
      <c r="M291" s="167">
        <v>127.49403092006006</v>
      </c>
      <c r="N291" s="167">
        <v>269.0333840973839</v>
      </c>
    </row>
    <row r="292" spans="1:14" ht="12.75">
      <c r="A292" s="114">
        <v>42234</v>
      </c>
      <c r="B292" s="112">
        <v>0.1</v>
      </c>
      <c r="C292" s="112">
        <f t="shared" si="19"/>
        <v>665.2000000000002</v>
      </c>
      <c r="D292" s="167">
        <v>0</v>
      </c>
      <c r="E292" s="112">
        <f t="shared" si="16"/>
        <v>328.0038915528522</v>
      </c>
      <c r="F292" s="167">
        <v>0</v>
      </c>
      <c r="G292" s="112">
        <f t="shared" si="17"/>
        <v>127.49403092006006</v>
      </c>
      <c r="H292" s="167">
        <v>0</v>
      </c>
      <c r="I292" s="112">
        <f t="shared" si="18"/>
        <v>269.0333840973839</v>
      </c>
      <c r="J292" s="114">
        <v>42234</v>
      </c>
      <c r="K292" s="112">
        <v>664.3000000000003</v>
      </c>
      <c r="L292" s="167">
        <v>328.0038915528522</v>
      </c>
      <c r="M292" s="167">
        <v>127.49403092006006</v>
      </c>
      <c r="N292" s="167">
        <v>269.0333840973839</v>
      </c>
    </row>
    <row r="293" spans="1:14" ht="12.75">
      <c r="A293" s="114">
        <v>42235</v>
      </c>
      <c r="B293" s="112">
        <v>0</v>
      </c>
      <c r="C293" s="112">
        <f t="shared" si="19"/>
        <v>665.2000000000002</v>
      </c>
      <c r="D293" s="167">
        <v>0</v>
      </c>
      <c r="E293" s="112">
        <f t="shared" si="16"/>
        <v>328.0038915528522</v>
      </c>
      <c r="F293" s="167">
        <v>0</v>
      </c>
      <c r="G293" s="112">
        <f t="shared" si="17"/>
        <v>127.49403092006006</v>
      </c>
      <c r="H293" s="167">
        <v>0</v>
      </c>
      <c r="I293" s="112">
        <f t="shared" si="18"/>
        <v>269.0333840973839</v>
      </c>
      <c r="J293" s="114">
        <v>42235</v>
      </c>
      <c r="K293" s="112">
        <v>664.3000000000003</v>
      </c>
      <c r="L293" s="167">
        <v>328.0038915528522</v>
      </c>
      <c r="M293" s="167">
        <v>127.49403092006006</v>
      </c>
      <c r="N293" s="167">
        <v>269.0333840973839</v>
      </c>
    </row>
    <row r="294" spans="1:14" ht="12.75">
      <c r="A294" s="114">
        <v>42236</v>
      </c>
      <c r="B294" s="112">
        <v>0</v>
      </c>
      <c r="C294" s="112">
        <f t="shared" si="19"/>
        <v>665.2000000000002</v>
      </c>
      <c r="D294" s="167">
        <v>0</v>
      </c>
      <c r="E294" s="112">
        <f t="shared" si="16"/>
        <v>328.0038915528522</v>
      </c>
      <c r="F294" s="167">
        <v>0</v>
      </c>
      <c r="G294" s="112">
        <f t="shared" si="17"/>
        <v>127.49403092006006</v>
      </c>
      <c r="H294" s="167">
        <v>0</v>
      </c>
      <c r="I294" s="112">
        <f t="shared" si="18"/>
        <v>269.0333840973839</v>
      </c>
      <c r="J294" s="114">
        <v>42236</v>
      </c>
      <c r="K294" s="112">
        <v>664.3000000000003</v>
      </c>
      <c r="L294" s="167">
        <v>328.0038915528522</v>
      </c>
      <c r="M294" s="167">
        <v>127.49403092006006</v>
      </c>
      <c r="N294" s="167">
        <v>269.0333840973839</v>
      </c>
    </row>
    <row r="295" spans="1:14" ht="12.75">
      <c r="A295" s="114">
        <v>42237</v>
      </c>
      <c r="B295" s="112">
        <v>0</v>
      </c>
      <c r="C295" s="112">
        <f t="shared" si="19"/>
        <v>665.2000000000002</v>
      </c>
      <c r="D295" s="167">
        <v>0</v>
      </c>
      <c r="E295" s="112">
        <f t="shared" si="16"/>
        <v>328.0038915528522</v>
      </c>
      <c r="F295" s="167">
        <v>0</v>
      </c>
      <c r="G295" s="112">
        <f t="shared" si="17"/>
        <v>127.49403092006006</v>
      </c>
      <c r="H295" s="167">
        <v>0</v>
      </c>
      <c r="I295" s="112">
        <f t="shared" si="18"/>
        <v>269.0333840973839</v>
      </c>
      <c r="J295" s="114">
        <v>42237</v>
      </c>
      <c r="K295" s="112">
        <v>664.3000000000003</v>
      </c>
      <c r="L295" s="167">
        <v>328.0038915528522</v>
      </c>
      <c r="M295" s="167">
        <v>127.49403092006006</v>
      </c>
      <c r="N295" s="167">
        <v>269.0333840973839</v>
      </c>
    </row>
    <row r="296" spans="1:14" ht="12.75">
      <c r="A296" s="114">
        <v>42238</v>
      </c>
      <c r="B296" s="112">
        <v>0</v>
      </c>
      <c r="C296" s="112">
        <f t="shared" si="19"/>
        <v>665.2000000000002</v>
      </c>
      <c r="D296" s="167">
        <v>0</v>
      </c>
      <c r="E296" s="112">
        <f t="shared" si="16"/>
        <v>328.0038915528522</v>
      </c>
      <c r="F296" s="167">
        <v>0</v>
      </c>
      <c r="G296" s="112">
        <f t="shared" si="17"/>
        <v>127.49403092006006</v>
      </c>
      <c r="H296" s="167">
        <v>0</v>
      </c>
      <c r="I296" s="112">
        <f t="shared" si="18"/>
        <v>269.0333840973839</v>
      </c>
      <c r="J296" s="114">
        <v>42238</v>
      </c>
      <c r="K296" s="112">
        <v>664.3000000000003</v>
      </c>
      <c r="L296" s="167">
        <v>328.0038915528522</v>
      </c>
      <c r="M296" s="167">
        <v>127.49403092006006</v>
      </c>
      <c r="N296" s="167">
        <v>269.0333840973839</v>
      </c>
    </row>
    <row r="297" spans="1:14" ht="12.75">
      <c r="A297" s="114">
        <v>42239</v>
      </c>
      <c r="B297" s="112">
        <v>2.7</v>
      </c>
      <c r="C297" s="112">
        <f t="shared" si="19"/>
        <v>667.9000000000002</v>
      </c>
      <c r="D297" s="167">
        <v>0</v>
      </c>
      <c r="E297" s="112">
        <f t="shared" si="16"/>
        <v>328.0038915528522</v>
      </c>
      <c r="F297" s="167">
        <v>0</v>
      </c>
      <c r="G297" s="112">
        <f t="shared" si="17"/>
        <v>127.49403092006006</v>
      </c>
      <c r="H297" s="167">
        <v>0</v>
      </c>
      <c r="I297" s="112">
        <f t="shared" si="18"/>
        <v>269.0333840973839</v>
      </c>
      <c r="J297" s="114">
        <v>42239</v>
      </c>
      <c r="K297" s="112">
        <v>667.0000000000003</v>
      </c>
      <c r="L297" s="167">
        <v>328.0038915528522</v>
      </c>
      <c r="M297" s="167">
        <v>127.49403092006006</v>
      </c>
      <c r="N297" s="167">
        <v>269.0333840973839</v>
      </c>
    </row>
    <row r="298" spans="1:14" ht="12.75">
      <c r="A298" s="114">
        <v>42240</v>
      </c>
      <c r="B298" s="112">
        <v>3.2</v>
      </c>
      <c r="C298" s="112">
        <f t="shared" si="19"/>
        <v>671.1000000000003</v>
      </c>
      <c r="D298" s="167">
        <v>0</v>
      </c>
      <c r="E298" s="112">
        <f t="shared" si="16"/>
        <v>328.0038915528522</v>
      </c>
      <c r="F298" s="167">
        <v>0</v>
      </c>
      <c r="G298" s="112">
        <f t="shared" si="17"/>
        <v>127.49403092006006</v>
      </c>
      <c r="H298" s="167">
        <v>0</v>
      </c>
      <c r="I298" s="112">
        <f t="shared" si="18"/>
        <v>269.0333840973839</v>
      </c>
      <c r="J298" s="114">
        <v>42240</v>
      </c>
      <c r="K298" s="112">
        <v>670.2000000000004</v>
      </c>
      <c r="L298" s="167">
        <v>328.0038915528522</v>
      </c>
      <c r="M298" s="167">
        <v>127.49403092006006</v>
      </c>
      <c r="N298" s="167">
        <v>269.0333840973839</v>
      </c>
    </row>
    <row r="299" spans="1:14" ht="12.75">
      <c r="A299" s="114">
        <v>42241</v>
      </c>
      <c r="B299" s="112">
        <v>4.1</v>
      </c>
      <c r="C299" s="112">
        <f t="shared" si="19"/>
        <v>675.2000000000003</v>
      </c>
      <c r="D299" s="167">
        <v>0</v>
      </c>
      <c r="E299" s="112">
        <f t="shared" si="16"/>
        <v>328.0038915528522</v>
      </c>
      <c r="F299" s="167">
        <v>0</v>
      </c>
      <c r="G299" s="112">
        <f t="shared" si="17"/>
        <v>127.49403092006006</v>
      </c>
      <c r="H299" s="167">
        <v>0</v>
      </c>
      <c r="I299" s="112">
        <f t="shared" si="18"/>
        <v>269.0333840973839</v>
      </c>
      <c r="J299" s="114">
        <v>42241</v>
      </c>
      <c r="K299" s="112">
        <v>674.3000000000004</v>
      </c>
      <c r="L299" s="167">
        <v>328.0038915528522</v>
      </c>
      <c r="M299" s="167">
        <v>127.49403092006006</v>
      </c>
      <c r="N299" s="167">
        <v>269.0333840973839</v>
      </c>
    </row>
    <row r="300" spans="1:14" ht="12.75">
      <c r="A300" s="114">
        <v>42242</v>
      </c>
      <c r="B300" s="112">
        <v>0.5</v>
      </c>
      <c r="C300" s="112">
        <f t="shared" si="19"/>
        <v>675.7000000000003</v>
      </c>
      <c r="D300" s="167">
        <v>0</v>
      </c>
      <c r="E300" s="112">
        <f t="shared" si="16"/>
        <v>328.0038915528522</v>
      </c>
      <c r="F300" s="167">
        <v>0</v>
      </c>
      <c r="G300" s="112">
        <f t="shared" si="17"/>
        <v>127.49403092006006</v>
      </c>
      <c r="H300" s="167">
        <v>0</v>
      </c>
      <c r="I300" s="112">
        <f t="shared" si="18"/>
        <v>269.0333840973839</v>
      </c>
      <c r="J300" s="114">
        <v>42242</v>
      </c>
      <c r="K300" s="112">
        <v>674.8000000000004</v>
      </c>
      <c r="L300" s="167">
        <v>328.0038915528522</v>
      </c>
      <c r="M300" s="167">
        <v>127.49403092006006</v>
      </c>
      <c r="N300" s="167">
        <v>269.0333840973839</v>
      </c>
    </row>
    <row r="301" spans="1:14" ht="12.75">
      <c r="A301" s="114">
        <v>42243</v>
      </c>
      <c r="B301" s="112">
        <v>4.7</v>
      </c>
      <c r="C301" s="112">
        <f t="shared" si="19"/>
        <v>680.4000000000003</v>
      </c>
      <c r="D301" s="167">
        <v>0</v>
      </c>
      <c r="E301" s="112">
        <f t="shared" si="16"/>
        <v>328.0038915528522</v>
      </c>
      <c r="F301" s="167">
        <v>0</v>
      </c>
      <c r="G301" s="112">
        <f t="shared" si="17"/>
        <v>127.49403092006006</v>
      </c>
      <c r="H301" s="167">
        <v>0</v>
      </c>
      <c r="I301" s="112">
        <f t="shared" si="18"/>
        <v>269.0333840973839</v>
      </c>
      <c r="J301" s="114">
        <v>42243</v>
      </c>
      <c r="K301" s="112">
        <v>679.5000000000005</v>
      </c>
      <c r="L301" s="167">
        <v>328.0038915528522</v>
      </c>
      <c r="M301" s="167">
        <v>127.49403092006006</v>
      </c>
      <c r="N301" s="167">
        <v>269.0333840973839</v>
      </c>
    </row>
    <row r="302" spans="1:14" ht="12.75">
      <c r="A302" s="114">
        <v>42244</v>
      </c>
      <c r="B302" s="112">
        <v>0</v>
      </c>
      <c r="C302" s="112">
        <f t="shared" si="19"/>
        <v>680.4000000000003</v>
      </c>
      <c r="D302" s="167">
        <v>0</v>
      </c>
      <c r="E302" s="112">
        <f t="shared" si="16"/>
        <v>328.0038915528522</v>
      </c>
      <c r="F302" s="167">
        <v>0</v>
      </c>
      <c r="G302" s="112">
        <f t="shared" si="17"/>
        <v>127.49403092006006</v>
      </c>
      <c r="H302" s="167">
        <v>0</v>
      </c>
      <c r="I302" s="112">
        <f t="shared" si="18"/>
        <v>269.0333840973839</v>
      </c>
      <c r="J302" s="114">
        <v>42244</v>
      </c>
      <c r="K302" s="112">
        <v>679.5000000000005</v>
      </c>
      <c r="L302" s="167">
        <v>328.0038915528522</v>
      </c>
      <c r="M302" s="167">
        <v>127.49403092006006</v>
      </c>
      <c r="N302" s="167">
        <v>269.0333840973839</v>
      </c>
    </row>
    <row r="303" spans="1:14" ht="12.75">
      <c r="A303" s="114">
        <v>42245</v>
      </c>
      <c r="B303" s="112">
        <v>12.6</v>
      </c>
      <c r="C303" s="112">
        <f t="shared" si="19"/>
        <v>693.0000000000003</v>
      </c>
      <c r="D303" s="167">
        <v>0</v>
      </c>
      <c r="E303" s="112">
        <f t="shared" si="16"/>
        <v>328.0038915528522</v>
      </c>
      <c r="F303" s="167">
        <v>0</v>
      </c>
      <c r="G303" s="112">
        <f t="shared" si="17"/>
        <v>127.49403092006006</v>
      </c>
      <c r="H303" s="167">
        <v>0</v>
      </c>
      <c r="I303" s="112">
        <f t="shared" si="18"/>
        <v>269.0333840973839</v>
      </c>
      <c r="J303" s="114">
        <v>42245</v>
      </c>
      <c r="K303" s="112">
        <v>692.1000000000005</v>
      </c>
      <c r="L303" s="167">
        <v>328.0038915528522</v>
      </c>
      <c r="M303" s="167">
        <v>127.49403092006006</v>
      </c>
      <c r="N303" s="167">
        <v>269.0333840973839</v>
      </c>
    </row>
    <row r="304" spans="1:14" ht="12.75">
      <c r="A304" s="114">
        <v>42246</v>
      </c>
      <c r="B304" s="112">
        <v>20.4</v>
      </c>
      <c r="C304" s="112">
        <f t="shared" si="19"/>
        <v>713.4000000000003</v>
      </c>
      <c r="D304" s="167">
        <v>0</v>
      </c>
      <c r="E304" s="112">
        <f t="shared" si="16"/>
        <v>328.0038915528522</v>
      </c>
      <c r="F304" s="167">
        <v>0</v>
      </c>
      <c r="G304" s="112">
        <f t="shared" si="17"/>
        <v>127.49403092006006</v>
      </c>
      <c r="H304" s="167">
        <v>0</v>
      </c>
      <c r="I304" s="112">
        <f t="shared" si="18"/>
        <v>269.0333840973839</v>
      </c>
      <c r="J304" s="114">
        <v>42246</v>
      </c>
      <c r="K304" s="112">
        <v>712.5000000000005</v>
      </c>
      <c r="L304" s="167">
        <v>328.0038915528522</v>
      </c>
      <c r="M304" s="167">
        <v>127.49403092006006</v>
      </c>
      <c r="N304" s="167">
        <v>269.0333840973839</v>
      </c>
    </row>
    <row r="305" spans="1:14" ht="12.75">
      <c r="A305" s="114">
        <v>42247</v>
      </c>
      <c r="B305" s="112">
        <v>0.5</v>
      </c>
      <c r="C305" s="112">
        <f t="shared" si="19"/>
        <v>713.9000000000003</v>
      </c>
      <c r="D305" s="167">
        <v>0</v>
      </c>
      <c r="E305" s="112">
        <f t="shared" si="16"/>
        <v>328.0038915528522</v>
      </c>
      <c r="F305" s="167">
        <v>0</v>
      </c>
      <c r="G305" s="112">
        <f t="shared" si="17"/>
        <v>127.49403092006006</v>
      </c>
      <c r="H305" s="167">
        <v>0</v>
      </c>
      <c r="I305" s="112">
        <f t="shared" si="18"/>
        <v>269.0333840973839</v>
      </c>
      <c r="J305" s="114">
        <v>42247</v>
      </c>
      <c r="K305" s="112">
        <v>713.0000000000005</v>
      </c>
      <c r="L305" s="167">
        <v>328.0038915528522</v>
      </c>
      <c r="M305" s="167">
        <v>127.49403092006006</v>
      </c>
      <c r="N305" s="167">
        <v>269.0333840973839</v>
      </c>
    </row>
    <row r="306" spans="1:14" ht="12.75">
      <c r="A306" s="114">
        <v>42248</v>
      </c>
      <c r="B306" s="112">
        <v>5.5</v>
      </c>
      <c r="C306" s="112">
        <f t="shared" si="19"/>
        <v>719.4000000000003</v>
      </c>
      <c r="D306" s="167">
        <v>0</v>
      </c>
      <c r="E306" s="112">
        <f t="shared" si="16"/>
        <v>328.0038915528522</v>
      </c>
      <c r="F306" s="167">
        <v>0</v>
      </c>
      <c r="G306" s="112">
        <f t="shared" si="17"/>
        <v>127.49403092006006</v>
      </c>
      <c r="H306" s="167">
        <v>0</v>
      </c>
      <c r="I306" s="112">
        <f t="shared" si="18"/>
        <v>269.0333840973839</v>
      </c>
      <c r="J306" s="114">
        <v>42248</v>
      </c>
      <c r="K306" s="112">
        <v>718.5000000000005</v>
      </c>
      <c r="L306" s="167">
        <v>328.0038915528522</v>
      </c>
      <c r="M306" s="167">
        <v>127.49403092006006</v>
      </c>
      <c r="N306" s="167">
        <v>269.0333840973839</v>
      </c>
    </row>
    <row r="307" spans="1:14" ht="12.75">
      <c r="A307" s="114">
        <v>42249</v>
      </c>
      <c r="B307" s="112">
        <v>0</v>
      </c>
      <c r="C307" s="112">
        <f t="shared" si="19"/>
        <v>719.4000000000003</v>
      </c>
      <c r="D307" s="167">
        <v>0</v>
      </c>
      <c r="E307" s="112">
        <f t="shared" si="16"/>
        <v>328.0038915528522</v>
      </c>
      <c r="F307" s="167">
        <v>0</v>
      </c>
      <c r="G307" s="112">
        <f t="shared" si="17"/>
        <v>127.49403092006006</v>
      </c>
      <c r="H307" s="167">
        <v>0</v>
      </c>
      <c r="I307" s="112">
        <f t="shared" si="18"/>
        <v>269.0333840973839</v>
      </c>
      <c r="J307" s="114">
        <v>42249</v>
      </c>
      <c r="K307" s="112">
        <v>718.5000000000005</v>
      </c>
      <c r="L307" s="167">
        <v>328.0038915528522</v>
      </c>
      <c r="M307" s="167">
        <v>127.49403092006006</v>
      </c>
      <c r="N307" s="167">
        <v>269.0333840973839</v>
      </c>
    </row>
    <row r="308" spans="1:14" ht="12.75">
      <c r="A308" s="114">
        <v>42250</v>
      </c>
      <c r="B308" s="112">
        <v>2.1</v>
      </c>
      <c r="C308" s="112">
        <f t="shared" si="19"/>
        <v>721.5000000000003</v>
      </c>
      <c r="D308" s="167">
        <v>0</v>
      </c>
      <c r="E308" s="112">
        <f t="shared" si="16"/>
        <v>328.0038915528522</v>
      </c>
      <c r="F308" s="167">
        <v>0</v>
      </c>
      <c r="G308" s="112">
        <f t="shared" si="17"/>
        <v>127.49403092006006</v>
      </c>
      <c r="H308" s="167">
        <v>0</v>
      </c>
      <c r="I308" s="112">
        <f t="shared" si="18"/>
        <v>269.0333840973839</v>
      </c>
      <c r="J308" s="114">
        <v>42250</v>
      </c>
      <c r="K308" s="112">
        <v>720.6000000000005</v>
      </c>
      <c r="L308" s="167">
        <v>328.0038915528522</v>
      </c>
      <c r="M308" s="167">
        <v>127.49403092006006</v>
      </c>
      <c r="N308" s="167">
        <v>269.0333840973839</v>
      </c>
    </row>
    <row r="309" spans="1:14" ht="12.75">
      <c r="A309" s="114">
        <v>42251</v>
      </c>
      <c r="B309" s="112">
        <v>5</v>
      </c>
      <c r="C309" s="112">
        <f t="shared" si="19"/>
        <v>726.5000000000003</v>
      </c>
      <c r="D309" s="167">
        <v>0</v>
      </c>
      <c r="E309" s="112">
        <f t="shared" si="16"/>
        <v>328.0038915528522</v>
      </c>
      <c r="F309" s="167">
        <v>0</v>
      </c>
      <c r="G309" s="112">
        <f t="shared" si="17"/>
        <v>127.49403092006006</v>
      </c>
      <c r="H309" s="167">
        <v>0</v>
      </c>
      <c r="I309" s="112">
        <f t="shared" si="18"/>
        <v>269.0333840973839</v>
      </c>
      <c r="J309" s="114">
        <v>42251</v>
      </c>
      <c r="K309" s="112">
        <v>725.6000000000005</v>
      </c>
      <c r="L309" s="167">
        <v>328.0038915528522</v>
      </c>
      <c r="M309" s="167">
        <v>127.49403092006006</v>
      </c>
      <c r="N309" s="167">
        <v>269.0333840973839</v>
      </c>
    </row>
    <row r="310" spans="1:14" ht="12.75">
      <c r="A310" s="114">
        <v>42252</v>
      </c>
      <c r="B310" s="112">
        <v>1.9</v>
      </c>
      <c r="C310" s="112">
        <f t="shared" si="19"/>
        <v>728.4000000000003</v>
      </c>
      <c r="D310" s="167">
        <v>0</v>
      </c>
      <c r="E310" s="112">
        <f t="shared" si="16"/>
        <v>328.0038915528522</v>
      </c>
      <c r="F310" s="167">
        <v>0</v>
      </c>
      <c r="G310" s="112">
        <f t="shared" si="17"/>
        <v>127.49403092006006</v>
      </c>
      <c r="H310" s="167">
        <v>0</v>
      </c>
      <c r="I310" s="112">
        <f t="shared" si="18"/>
        <v>269.0333840973839</v>
      </c>
      <c r="J310" s="114">
        <v>42252</v>
      </c>
      <c r="K310" s="112">
        <v>727.5000000000005</v>
      </c>
      <c r="L310" s="167">
        <v>328.0038915528522</v>
      </c>
      <c r="M310" s="167">
        <v>127.49403092006006</v>
      </c>
      <c r="N310" s="167">
        <v>269.0333840973839</v>
      </c>
    </row>
    <row r="311" spans="1:14" ht="12.75">
      <c r="A311" s="114">
        <v>42253</v>
      </c>
      <c r="B311" s="112">
        <v>5.1</v>
      </c>
      <c r="C311" s="112">
        <f t="shared" si="19"/>
        <v>733.5000000000003</v>
      </c>
      <c r="D311" s="167">
        <v>0</v>
      </c>
      <c r="E311" s="112">
        <f t="shared" si="16"/>
        <v>328.0038915528522</v>
      </c>
      <c r="F311" s="167">
        <v>0</v>
      </c>
      <c r="G311" s="112">
        <f t="shared" si="17"/>
        <v>127.49403092006006</v>
      </c>
      <c r="H311" s="167">
        <v>0</v>
      </c>
      <c r="I311" s="112">
        <f t="shared" si="18"/>
        <v>269.0333840973839</v>
      </c>
      <c r="J311" s="114">
        <v>42253</v>
      </c>
      <c r="K311" s="112">
        <v>732.6000000000005</v>
      </c>
      <c r="L311" s="167">
        <v>328.0038915528522</v>
      </c>
      <c r="M311" s="167">
        <v>127.49403092006006</v>
      </c>
      <c r="N311" s="167">
        <v>269.0333840973839</v>
      </c>
    </row>
    <row r="312" spans="1:14" ht="12.75">
      <c r="A312" s="114">
        <v>42254</v>
      </c>
      <c r="B312" s="112">
        <v>2.3</v>
      </c>
      <c r="C312" s="112">
        <f t="shared" si="19"/>
        <v>735.8000000000003</v>
      </c>
      <c r="D312" s="167">
        <v>0</v>
      </c>
      <c r="E312" s="112">
        <f t="shared" si="16"/>
        <v>328.0038915528522</v>
      </c>
      <c r="F312" s="167">
        <v>0</v>
      </c>
      <c r="G312" s="112">
        <f t="shared" si="17"/>
        <v>127.49403092006006</v>
      </c>
      <c r="H312" s="167">
        <v>0</v>
      </c>
      <c r="I312" s="112">
        <f t="shared" si="18"/>
        <v>269.0333840973839</v>
      </c>
      <c r="J312" s="114">
        <v>42254</v>
      </c>
      <c r="K312" s="112">
        <v>734.9000000000004</v>
      </c>
      <c r="L312" s="167">
        <v>328.0038915528522</v>
      </c>
      <c r="M312" s="167">
        <v>127.49403092006006</v>
      </c>
      <c r="N312" s="167">
        <v>269.0333840973839</v>
      </c>
    </row>
    <row r="313" spans="1:14" ht="12.75">
      <c r="A313" s="114">
        <v>42255</v>
      </c>
      <c r="B313" s="112">
        <v>0.7</v>
      </c>
      <c r="C313" s="112">
        <f t="shared" si="19"/>
        <v>736.5000000000003</v>
      </c>
      <c r="D313" s="167">
        <v>0</v>
      </c>
      <c r="E313" s="112">
        <f t="shared" si="16"/>
        <v>328.0038915528522</v>
      </c>
      <c r="F313" s="167">
        <v>0</v>
      </c>
      <c r="G313" s="112">
        <f t="shared" si="17"/>
        <v>127.49403092006006</v>
      </c>
      <c r="H313" s="167">
        <v>0</v>
      </c>
      <c r="I313" s="112">
        <f t="shared" si="18"/>
        <v>269.0333840973839</v>
      </c>
      <c r="J313" s="114">
        <v>42255</v>
      </c>
      <c r="K313" s="112">
        <v>735.4000000000004</v>
      </c>
      <c r="L313" s="167">
        <v>328.0038915528522</v>
      </c>
      <c r="M313" s="167">
        <v>127.49403092006006</v>
      </c>
      <c r="N313" s="167">
        <v>269.0333840973839</v>
      </c>
    </row>
    <row r="314" spans="1:14" ht="12.75">
      <c r="A314" s="114">
        <v>42256</v>
      </c>
      <c r="B314" s="112">
        <v>0</v>
      </c>
      <c r="C314" s="112">
        <f t="shared" si="19"/>
        <v>736.5000000000003</v>
      </c>
      <c r="D314" s="167">
        <v>0</v>
      </c>
      <c r="E314" s="112">
        <f t="shared" si="16"/>
        <v>328.0038915528522</v>
      </c>
      <c r="F314" s="167">
        <v>0</v>
      </c>
      <c r="G314" s="112">
        <f t="shared" si="17"/>
        <v>127.49403092006006</v>
      </c>
      <c r="H314" s="167">
        <v>0</v>
      </c>
      <c r="I314" s="112">
        <f t="shared" si="18"/>
        <v>269.0333840973839</v>
      </c>
      <c r="J314" s="114">
        <v>42256</v>
      </c>
      <c r="K314" s="112">
        <v>735.4000000000004</v>
      </c>
      <c r="L314" s="167">
        <v>328.0038915528522</v>
      </c>
      <c r="M314" s="167">
        <v>127.49403092006006</v>
      </c>
      <c r="N314" s="167">
        <v>269.0333840973839</v>
      </c>
    </row>
    <row r="315" spans="1:14" ht="12.75">
      <c r="A315" s="114">
        <v>42257</v>
      </c>
      <c r="B315" s="112">
        <v>0</v>
      </c>
      <c r="C315" s="112">
        <f t="shared" si="19"/>
        <v>736.5000000000003</v>
      </c>
      <c r="D315" s="167">
        <v>0</v>
      </c>
      <c r="E315" s="112">
        <f t="shared" si="16"/>
        <v>328.0038915528522</v>
      </c>
      <c r="F315" s="167">
        <v>0</v>
      </c>
      <c r="G315" s="112">
        <f t="shared" si="17"/>
        <v>127.49403092006006</v>
      </c>
      <c r="H315" s="167">
        <v>0</v>
      </c>
      <c r="I315" s="112">
        <f t="shared" si="18"/>
        <v>269.0333840973839</v>
      </c>
      <c r="J315" s="114">
        <v>42257</v>
      </c>
      <c r="K315" s="112">
        <v>735.4000000000004</v>
      </c>
      <c r="L315" s="167">
        <v>328.0038915528522</v>
      </c>
      <c r="M315" s="167">
        <v>127.49403092006006</v>
      </c>
      <c r="N315" s="167">
        <v>269.0333840973839</v>
      </c>
    </row>
    <row r="316" spans="1:14" ht="12.75">
      <c r="A316" s="114">
        <v>42258</v>
      </c>
      <c r="B316" s="112">
        <v>0</v>
      </c>
      <c r="C316" s="112">
        <f t="shared" si="19"/>
        <v>736.5000000000003</v>
      </c>
      <c r="D316" s="167">
        <v>0</v>
      </c>
      <c r="E316" s="112">
        <f t="shared" si="16"/>
        <v>328.0038915528522</v>
      </c>
      <c r="F316" s="167">
        <v>0</v>
      </c>
      <c r="G316" s="112">
        <f t="shared" si="17"/>
        <v>127.49403092006006</v>
      </c>
      <c r="H316" s="167">
        <v>0</v>
      </c>
      <c r="I316" s="112">
        <f t="shared" si="18"/>
        <v>269.0333840973839</v>
      </c>
      <c r="J316" s="114">
        <v>42258</v>
      </c>
      <c r="K316" s="112">
        <v>735.4000000000004</v>
      </c>
      <c r="L316" s="167">
        <v>328.0038915528522</v>
      </c>
      <c r="M316" s="167">
        <v>127.49403092006006</v>
      </c>
      <c r="N316" s="167">
        <v>269.0333840973839</v>
      </c>
    </row>
    <row r="317" spans="1:14" ht="12.75">
      <c r="A317" s="114">
        <v>42259</v>
      </c>
      <c r="B317" s="112">
        <v>4.6</v>
      </c>
      <c r="C317" s="112">
        <f t="shared" si="19"/>
        <v>741.1000000000004</v>
      </c>
      <c r="D317" s="167">
        <v>0</v>
      </c>
      <c r="E317" s="112">
        <f t="shared" si="16"/>
        <v>328.0038915528522</v>
      </c>
      <c r="F317" s="167">
        <v>0</v>
      </c>
      <c r="G317" s="112">
        <f t="shared" si="17"/>
        <v>127.49403092006006</v>
      </c>
      <c r="H317" s="167">
        <v>0</v>
      </c>
      <c r="I317" s="112">
        <f t="shared" si="18"/>
        <v>269.0333840973839</v>
      </c>
      <c r="J317" s="114">
        <v>42259</v>
      </c>
      <c r="K317" s="112">
        <v>740.0000000000005</v>
      </c>
      <c r="L317" s="167">
        <v>328.0038915528522</v>
      </c>
      <c r="M317" s="167">
        <v>127.49403092006006</v>
      </c>
      <c r="N317" s="167">
        <v>269.0333840973839</v>
      </c>
    </row>
    <row r="318" spans="1:14" ht="12.75">
      <c r="A318" s="114">
        <v>42260</v>
      </c>
      <c r="B318" s="112">
        <v>2.1</v>
      </c>
      <c r="C318" s="112">
        <f t="shared" si="19"/>
        <v>743.2000000000004</v>
      </c>
      <c r="D318" s="167">
        <v>0</v>
      </c>
      <c r="E318" s="112">
        <f t="shared" si="16"/>
        <v>328.0038915528522</v>
      </c>
      <c r="F318" s="167">
        <v>0</v>
      </c>
      <c r="G318" s="112">
        <f t="shared" si="17"/>
        <v>127.49403092006006</v>
      </c>
      <c r="H318" s="167">
        <v>0</v>
      </c>
      <c r="I318" s="112">
        <f t="shared" si="18"/>
        <v>269.0333840973839</v>
      </c>
      <c r="J318" s="114">
        <v>42260</v>
      </c>
      <c r="K318" s="112">
        <v>742.1000000000005</v>
      </c>
      <c r="L318" s="167">
        <v>328.0038915528522</v>
      </c>
      <c r="M318" s="167">
        <v>127.49403092006006</v>
      </c>
      <c r="N318" s="167">
        <v>269.0333840973839</v>
      </c>
    </row>
    <row r="319" spans="1:14" ht="12.75">
      <c r="A319" s="114">
        <v>42261</v>
      </c>
      <c r="B319" s="112">
        <v>3.2</v>
      </c>
      <c r="C319" s="112">
        <f t="shared" si="19"/>
        <v>746.4000000000004</v>
      </c>
      <c r="D319" s="167">
        <v>0</v>
      </c>
      <c r="E319" s="112">
        <f t="shared" si="16"/>
        <v>328.0038915528522</v>
      </c>
      <c r="F319" s="167">
        <v>0</v>
      </c>
      <c r="G319" s="112">
        <f t="shared" si="17"/>
        <v>127.49403092006006</v>
      </c>
      <c r="H319" s="167">
        <v>0</v>
      </c>
      <c r="I319" s="112">
        <f t="shared" si="18"/>
        <v>269.0333840973839</v>
      </c>
      <c r="J319" s="114">
        <v>42261</v>
      </c>
      <c r="K319" s="112">
        <v>745.3000000000005</v>
      </c>
      <c r="L319" s="167">
        <v>328.0038915528522</v>
      </c>
      <c r="M319" s="167">
        <v>127.49403092006006</v>
      </c>
      <c r="N319" s="167">
        <v>269.0333840973839</v>
      </c>
    </row>
    <row r="320" spans="1:14" ht="12.75">
      <c r="A320" s="114">
        <v>42262</v>
      </c>
      <c r="B320" s="112">
        <v>3.7</v>
      </c>
      <c r="C320" s="112">
        <f t="shared" si="19"/>
        <v>750.1000000000005</v>
      </c>
      <c r="D320" s="167">
        <v>0</v>
      </c>
      <c r="E320" s="112">
        <f t="shared" si="16"/>
        <v>328.0038915528522</v>
      </c>
      <c r="F320" s="167">
        <v>0</v>
      </c>
      <c r="G320" s="112">
        <f t="shared" si="17"/>
        <v>127.49403092006006</v>
      </c>
      <c r="H320" s="167">
        <v>0</v>
      </c>
      <c r="I320" s="112">
        <f t="shared" si="18"/>
        <v>269.0333840973839</v>
      </c>
      <c r="J320" s="114">
        <v>42262</v>
      </c>
      <c r="K320" s="112">
        <v>749.0000000000006</v>
      </c>
      <c r="L320" s="167">
        <v>328.0038915528522</v>
      </c>
      <c r="M320" s="167">
        <v>127.49403092006006</v>
      </c>
      <c r="N320" s="167">
        <v>269.0333840973839</v>
      </c>
    </row>
    <row r="321" spans="1:14" ht="12.75">
      <c r="A321" s="114">
        <v>42263</v>
      </c>
      <c r="B321" s="112">
        <v>7.6</v>
      </c>
      <c r="C321" s="112">
        <f t="shared" si="19"/>
        <v>757.7000000000005</v>
      </c>
      <c r="D321" s="167">
        <v>0</v>
      </c>
      <c r="E321" s="112">
        <f t="shared" si="16"/>
        <v>328.0038915528522</v>
      </c>
      <c r="F321" s="167">
        <v>0</v>
      </c>
      <c r="G321" s="112">
        <f t="shared" si="17"/>
        <v>127.49403092006006</v>
      </c>
      <c r="H321" s="167">
        <v>0</v>
      </c>
      <c r="I321" s="112">
        <f t="shared" si="18"/>
        <v>269.0333840973839</v>
      </c>
      <c r="J321" s="114">
        <v>42263</v>
      </c>
      <c r="K321" s="112">
        <v>756.6000000000006</v>
      </c>
      <c r="L321" s="167">
        <v>328.0038915528522</v>
      </c>
      <c r="M321" s="167">
        <v>127.49403092006006</v>
      </c>
      <c r="N321" s="167">
        <v>269.0333840973839</v>
      </c>
    </row>
    <row r="322" spans="1:14" ht="12.75">
      <c r="A322" s="114">
        <v>42264</v>
      </c>
      <c r="B322" s="112">
        <v>4.7</v>
      </c>
      <c r="C322" s="112">
        <f t="shared" si="19"/>
        <v>762.4000000000005</v>
      </c>
      <c r="D322" s="167">
        <v>0</v>
      </c>
      <c r="E322" s="112">
        <f t="shared" si="16"/>
        <v>328.0038915528522</v>
      </c>
      <c r="F322" s="167">
        <v>0</v>
      </c>
      <c r="G322" s="112">
        <f t="shared" si="17"/>
        <v>127.49403092006006</v>
      </c>
      <c r="H322" s="167">
        <v>0</v>
      </c>
      <c r="I322" s="112">
        <f t="shared" si="18"/>
        <v>269.0333840973839</v>
      </c>
      <c r="J322" s="114">
        <v>42264</v>
      </c>
      <c r="K322" s="112">
        <v>761.3000000000006</v>
      </c>
      <c r="L322" s="167">
        <v>328.0038915528522</v>
      </c>
      <c r="M322" s="167">
        <v>127.49403092006006</v>
      </c>
      <c r="N322" s="167">
        <v>269.0333840973839</v>
      </c>
    </row>
    <row r="323" spans="1:14" ht="12.75">
      <c r="A323" s="114">
        <v>42265</v>
      </c>
      <c r="B323" s="112">
        <v>0.2</v>
      </c>
      <c r="C323" s="112">
        <f t="shared" si="19"/>
        <v>762.6000000000006</v>
      </c>
      <c r="D323" s="167">
        <v>0</v>
      </c>
      <c r="E323" s="112">
        <f aca="true" t="shared" si="20" ref="E323:E366">E322+D323</f>
        <v>328.0038915528522</v>
      </c>
      <c r="F323" s="167">
        <v>0</v>
      </c>
      <c r="G323" s="112">
        <f t="shared" si="17"/>
        <v>127.49403092006006</v>
      </c>
      <c r="H323" s="167">
        <v>0.09432870370370394</v>
      </c>
      <c r="I323" s="112">
        <f t="shared" si="18"/>
        <v>269.12771280108757</v>
      </c>
      <c r="J323" s="114">
        <v>42265</v>
      </c>
      <c r="K323" s="112">
        <v>761.5000000000007</v>
      </c>
      <c r="L323" s="167">
        <v>328.0038915528522</v>
      </c>
      <c r="M323" s="167">
        <v>127.49403092006006</v>
      </c>
      <c r="N323" s="167">
        <v>269.12771280108757</v>
      </c>
    </row>
    <row r="324" spans="1:14" ht="12.75">
      <c r="A324" s="114">
        <v>42266</v>
      </c>
      <c r="B324" s="112">
        <v>5.4</v>
      </c>
      <c r="C324" s="112">
        <f t="shared" si="19"/>
        <v>768.0000000000006</v>
      </c>
      <c r="D324" s="167">
        <v>0</v>
      </c>
      <c r="E324" s="112">
        <f t="shared" si="20"/>
        <v>328.0038915528522</v>
      </c>
      <c r="F324" s="167">
        <v>0</v>
      </c>
      <c r="G324" s="112">
        <f aca="true" t="shared" si="21" ref="G324:G366">F324+G323</f>
        <v>127.49403092006006</v>
      </c>
      <c r="H324" s="167">
        <v>0.1666666666666662</v>
      </c>
      <c r="I324" s="112">
        <f aca="true" t="shared" si="22" ref="I324:I366">H324+I323</f>
        <v>269.29437946775425</v>
      </c>
      <c r="J324" s="114">
        <v>42266</v>
      </c>
      <c r="K324" s="112">
        <v>766.7000000000007</v>
      </c>
      <c r="L324" s="167">
        <v>328.0038915528522</v>
      </c>
      <c r="M324" s="167">
        <v>127.49403092006006</v>
      </c>
      <c r="N324" s="167">
        <v>269.29437946775425</v>
      </c>
    </row>
    <row r="325" spans="1:14" ht="12.75">
      <c r="A325" s="114">
        <v>42267</v>
      </c>
      <c r="B325" s="112">
        <v>0.7</v>
      </c>
      <c r="C325" s="112">
        <f t="shared" si="19"/>
        <v>768.7000000000006</v>
      </c>
      <c r="D325" s="167">
        <v>0</v>
      </c>
      <c r="E325" s="112">
        <f t="shared" si="20"/>
        <v>328.0038915528522</v>
      </c>
      <c r="F325" s="167">
        <v>0</v>
      </c>
      <c r="G325" s="112">
        <f t="shared" si="21"/>
        <v>127.49403092006006</v>
      </c>
      <c r="H325" s="167">
        <v>0.1666666666666662</v>
      </c>
      <c r="I325" s="112">
        <f t="shared" si="22"/>
        <v>269.46104613442094</v>
      </c>
      <c r="J325" s="114">
        <v>42267</v>
      </c>
      <c r="K325" s="112">
        <v>767.2000000000007</v>
      </c>
      <c r="L325" s="167">
        <v>328.0038915528522</v>
      </c>
      <c r="M325" s="167">
        <v>127.49403092006006</v>
      </c>
      <c r="N325" s="167">
        <v>269.46104613442094</v>
      </c>
    </row>
    <row r="326" spans="1:14" ht="12.75">
      <c r="A326" s="114">
        <v>42268</v>
      </c>
      <c r="B326" s="112">
        <v>0.7</v>
      </c>
      <c r="C326" s="112">
        <f t="shared" si="19"/>
        <v>769.4000000000007</v>
      </c>
      <c r="D326" s="167">
        <v>0</v>
      </c>
      <c r="E326" s="112">
        <f t="shared" si="20"/>
        <v>328.0038915528522</v>
      </c>
      <c r="F326" s="167">
        <v>0</v>
      </c>
      <c r="G326" s="112">
        <f t="shared" si="21"/>
        <v>127.49403092006006</v>
      </c>
      <c r="H326" s="167">
        <v>0.1666666666666662</v>
      </c>
      <c r="I326" s="112">
        <f t="shared" si="22"/>
        <v>269.6277128010876</v>
      </c>
      <c r="J326" s="114">
        <v>42268</v>
      </c>
      <c r="K326" s="112">
        <v>767.9000000000008</v>
      </c>
      <c r="L326" s="167">
        <v>328.0038915528522</v>
      </c>
      <c r="M326" s="167">
        <v>127.49403092006006</v>
      </c>
      <c r="N326" s="167">
        <v>269.6277128010876</v>
      </c>
    </row>
    <row r="327" spans="1:14" ht="12.75">
      <c r="A327" s="114">
        <v>42269</v>
      </c>
      <c r="B327" s="112">
        <v>12.3</v>
      </c>
      <c r="C327" s="112">
        <f t="shared" si="19"/>
        <v>781.7000000000006</v>
      </c>
      <c r="D327" s="167">
        <v>0</v>
      </c>
      <c r="E327" s="112">
        <f t="shared" si="20"/>
        <v>328.0038915528522</v>
      </c>
      <c r="F327" s="167">
        <v>0</v>
      </c>
      <c r="G327" s="112">
        <f t="shared" si="21"/>
        <v>127.49403092006006</v>
      </c>
      <c r="H327" s="167">
        <v>0.1666666666666662</v>
      </c>
      <c r="I327" s="112">
        <f t="shared" si="22"/>
        <v>269.7943794677543</v>
      </c>
      <c r="J327" s="114">
        <v>42269</v>
      </c>
      <c r="K327" s="112">
        <v>780.2000000000007</v>
      </c>
      <c r="L327" s="167">
        <v>328.0038915528522</v>
      </c>
      <c r="M327" s="167">
        <v>127.49403092006006</v>
      </c>
      <c r="N327" s="167">
        <v>269.7943794677543</v>
      </c>
    </row>
    <row r="328" spans="1:14" ht="12.75">
      <c r="A328" s="114">
        <v>42270</v>
      </c>
      <c r="B328" s="112">
        <v>1.7</v>
      </c>
      <c r="C328" s="112">
        <f aca="true" t="shared" si="23" ref="C328:C366">C327+B328</f>
        <v>783.4000000000007</v>
      </c>
      <c r="D328" s="167">
        <v>0</v>
      </c>
      <c r="E328" s="112">
        <f t="shared" si="20"/>
        <v>328.0038915528522</v>
      </c>
      <c r="F328" s="167">
        <v>0</v>
      </c>
      <c r="G328" s="112">
        <f t="shared" si="21"/>
        <v>127.49403092006006</v>
      </c>
      <c r="H328" s="167">
        <v>0.1666666666666662</v>
      </c>
      <c r="I328" s="112">
        <f t="shared" si="22"/>
        <v>269.961046134421</v>
      </c>
      <c r="J328" s="114">
        <v>42270</v>
      </c>
      <c r="K328" s="112">
        <v>781.7000000000007</v>
      </c>
      <c r="L328" s="167">
        <v>328.0038915528522</v>
      </c>
      <c r="M328" s="167">
        <v>127.49403092006006</v>
      </c>
      <c r="N328" s="167">
        <v>269.961046134421</v>
      </c>
    </row>
    <row r="329" spans="1:14" ht="12.75">
      <c r="A329" s="114">
        <v>42271</v>
      </c>
      <c r="B329" s="112">
        <v>0.3</v>
      </c>
      <c r="C329" s="112">
        <f t="shared" si="23"/>
        <v>783.7000000000006</v>
      </c>
      <c r="D329" s="167">
        <v>0</v>
      </c>
      <c r="E329" s="112">
        <f t="shared" si="20"/>
        <v>328.0038915528522</v>
      </c>
      <c r="F329" s="167">
        <v>0</v>
      </c>
      <c r="G329" s="112">
        <f t="shared" si="21"/>
        <v>127.49403092006006</v>
      </c>
      <c r="H329" s="167">
        <v>0.1666666666666662</v>
      </c>
      <c r="I329" s="112">
        <f t="shared" si="22"/>
        <v>270.1277128010877</v>
      </c>
      <c r="J329" s="114">
        <v>42271</v>
      </c>
      <c r="K329" s="112">
        <v>782.0000000000007</v>
      </c>
      <c r="L329" s="167">
        <v>328.0038915528522</v>
      </c>
      <c r="M329" s="167">
        <v>127.49403092006006</v>
      </c>
      <c r="N329" s="167">
        <v>270.1277128010877</v>
      </c>
    </row>
    <row r="330" spans="1:14" ht="12.75">
      <c r="A330" s="114">
        <v>42272</v>
      </c>
      <c r="B330" s="112">
        <v>0.5</v>
      </c>
      <c r="C330" s="112">
        <f t="shared" si="23"/>
        <v>784.2000000000006</v>
      </c>
      <c r="D330" s="167">
        <v>0</v>
      </c>
      <c r="E330" s="112">
        <f t="shared" si="20"/>
        <v>328.0038915528522</v>
      </c>
      <c r="F330" s="167">
        <v>0</v>
      </c>
      <c r="G330" s="112">
        <f t="shared" si="21"/>
        <v>127.49403092006006</v>
      </c>
      <c r="H330" s="167">
        <v>0.1666666666666662</v>
      </c>
      <c r="I330" s="112">
        <f t="shared" si="22"/>
        <v>270.29437946775437</v>
      </c>
      <c r="J330" s="114">
        <v>42272</v>
      </c>
      <c r="K330" s="112">
        <v>782.4000000000007</v>
      </c>
      <c r="L330" s="167">
        <v>328.0038915528522</v>
      </c>
      <c r="M330" s="167">
        <v>127.49403092006006</v>
      </c>
      <c r="N330" s="167">
        <v>270.29437946775437</v>
      </c>
    </row>
    <row r="331" spans="1:14" ht="12.75">
      <c r="A331" s="114">
        <v>42273</v>
      </c>
      <c r="B331" s="112">
        <v>0</v>
      </c>
      <c r="C331" s="112">
        <f t="shared" si="23"/>
        <v>784.2000000000006</v>
      </c>
      <c r="D331" s="167">
        <v>0</v>
      </c>
      <c r="E331" s="112">
        <f t="shared" si="20"/>
        <v>328.0038915528522</v>
      </c>
      <c r="F331" s="167">
        <v>0</v>
      </c>
      <c r="G331" s="112">
        <f t="shared" si="21"/>
        <v>127.49403092006006</v>
      </c>
      <c r="H331" s="167">
        <v>0.1666666666666662</v>
      </c>
      <c r="I331" s="112">
        <f t="shared" si="22"/>
        <v>270.46104613442105</v>
      </c>
      <c r="J331" s="114">
        <v>42273</v>
      </c>
      <c r="K331" s="112">
        <v>782.4000000000007</v>
      </c>
      <c r="L331" s="167">
        <v>328.0038915528522</v>
      </c>
      <c r="M331" s="167">
        <v>127.49403092006006</v>
      </c>
      <c r="N331" s="167">
        <v>270.46104613442105</v>
      </c>
    </row>
    <row r="332" spans="1:14" ht="12.75">
      <c r="A332" s="114">
        <v>42274</v>
      </c>
      <c r="B332" s="112">
        <v>0</v>
      </c>
      <c r="C332" s="112">
        <f t="shared" si="23"/>
        <v>784.2000000000006</v>
      </c>
      <c r="D332" s="167">
        <v>0</v>
      </c>
      <c r="E332" s="112">
        <f t="shared" si="20"/>
        <v>328.0038915528522</v>
      </c>
      <c r="F332" s="167">
        <v>0</v>
      </c>
      <c r="G332" s="112">
        <f t="shared" si="21"/>
        <v>127.49403092006006</v>
      </c>
      <c r="H332" s="167">
        <v>0.1666666666666662</v>
      </c>
      <c r="I332" s="112">
        <f t="shared" si="22"/>
        <v>270.62771280108774</v>
      </c>
      <c r="J332" s="114">
        <v>42274</v>
      </c>
      <c r="K332" s="112">
        <v>782.4000000000007</v>
      </c>
      <c r="L332" s="167">
        <v>328.0038915528522</v>
      </c>
      <c r="M332" s="167">
        <v>127.49403092006006</v>
      </c>
      <c r="N332" s="167">
        <v>270.62771280108774</v>
      </c>
    </row>
    <row r="333" spans="1:14" ht="12.75">
      <c r="A333" s="114">
        <v>42275</v>
      </c>
      <c r="B333" s="112">
        <v>0</v>
      </c>
      <c r="C333" s="112">
        <f t="shared" si="23"/>
        <v>784.2000000000006</v>
      </c>
      <c r="D333" s="167">
        <v>0</v>
      </c>
      <c r="E333" s="112">
        <f t="shared" si="20"/>
        <v>328.0038915528522</v>
      </c>
      <c r="F333" s="167">
        <v>0</v>
      </c>
      <c r="G333" s="112">
        <f t="shared" si="21"/>
        <v>127.49403092006006</v>
      </c>
      <c r="H333" s="167">
        <v>0.1666666666666662</v>
      </c>
      <c r="I333" s="112">
        <f t="shared" si="22"/>
        <v>270.7943794677544</v>
      </c>
      <c r="J333" s="114">
        <v>42275</v>
      </c>
      <c r="K333" s="112">
        <v>782.4000000000007</v>
      </c>
      <c r="L333" s="167">
        <v>328.0038915528522</v>
      </c>
      <c r="M333" s="167">
        <v>127.49403092006006</v>
      </c>
      <c r="N333" s="167">
        <v>270.7943794677544</v>
      </c>
    </row>
    <row r="334" spans="1:14" ht="12.75">
      <c r="A334" s="114">
        <v>42276</v>
      </c>
      <c r="B334" s="112">
        <v>0</v>
      </c>
      <c r="C334" s="112">
        <f t="shared" si="23"/>
        <v>784.2000000000006</v>
      </c>
      <c r="D334" s="167">
        <v>0</v>
      </c>
      <c r="E334" s="112">
        <f t="shared" si="20"/>
        <v>328.0038915528522</v>
      </c>
      <c r="F334" s="167">
        <v>0</v>
      </c>
      <c r="G334" s="112">
        <f t="shared" si="21"/>
        <v>127.49403092006006</v>
      </c>
      <c r="H334" s="167">
        <v>0.1666666666666662</v>
      </c>
      <c r="I334" s="112">
        <f t="shared" si="22"/>
        <v>270.9610461344211</v>
      </c>
      <c r="J334" s="114">
        <v>42276</v>
      </c>
      <c r="K334" s="112">
        <v>782.4000000000007</v>
      </c>
      <c r="L334" s="167">
        <v>328.0038915528522</v>
      </c>
      <c r="M334" s="167">
        <v>127.49403092006006</v>
      </c>
      <c r="N334" s="167">
        <v>270.9610461344211</v>
      </c>
    </row>
    <row r="335" spans="1:14" ht="12.75">
      <c r="A335" s="114">
        <v>42277</v>
      </c>
      <c r="B335" s="112">
        <v>0</v>
      </c>
      <c r="C335" s="112">
        <f t="shared" si="23"/>
        <v>784.2000000000006</v>
      </c>
      <c r="D335" s="167">
        <v>0</v>
      </c>
      <c r="E335" s="112">
        <f t="shared" si="20"/>
        <v>328.0038915528522</v>
      </c>
      <c r="F335" s="167">
        <v>0</v>
      </c>
      <c r="G335" s="112">
        <f t="shared" si="21"/>
        <v>127.49403092006006</v>
      </c>
      <c r="H335" s="167">
        <v>0.17442042606516195</v>
      </c>
      <c r="I335" s="112">
        <f t="shared" si="22"/>
        <v>271.1354665604863</v>
      </c>
      <c r="J335" s="114">
        <v>42277</v>
      </c>
      <c r="K335" s="112">
        <v>782.4000000000007</v>
      </c>
      <c r="L335" s="167">
        <v>328.0038915528522</v>
      </c>
      <c r="M335" s="167">
        <v>127.49403092006006</v>
      </c>
      <c r="N335" s="167">
        <v>271.1354665604863</v>
      </c>
    </row>
    <row r="336" spans="1:14" ht="12.75">
      <c r="A336" s="114">
        <v>42278</v>
      </c>
      <c r="B336" s="112">
        <v>0</v>
      </c>
      <c r="C336" s="112">
        <f t="shared" si="23"/>
        <v>784.2000000000006</v>
      </c>
      <c r="D336" s="167">
        <v>0</v>
      </c>
      <c r="E336" s="112">
        <f t="shared" si="20"/>
        <v>328.0038915528522</v>
      </c>
      <c r="F336" s="167">
        <v>0</v>
      </c>
      <c r="G336" s="112">
        <f t="shared" si="21"/>
        <v>127.49403092006006</v>
      </c>
      <c r="H336" s="167">
        <v>0.18045112781954764</v>
      </c>
      <c r="I336" s="112">
        <f t="shared" si="22"/>
        <v>271.31591768830583</v>
      </c>
      <c r="J336" s="114">
        <v>42278</v>
      </c>
      <c r="K336" s="112">
        <v>782.4000000000007</v>
      </c>
      <c r="L336" s="167">
        <v>328.0038915528522</v>
      </c>
      <c r="M336" s="167">
        <v>127.49403092006006</v>
      </c>
      <c r="N336" s="167">
        <v>271.31591768830583</v>
      </c>
    </row>
    <row r="337" spans="1:14" ht="12.75">
      <c r="A337" s="114">
        <v>42279</v>
      </c>
      <c r="B337" s="112">
        <v>0</v>
      </c>
      <c r="C337" s="112">
        <f t="shared" si="23"/>
        <v>784.2000000000006</v>
      </c>
      <c r="D337" s="167">
        <v>0</v>
      </c>
      <c r="E337" s="112">
        <f t="shared" si="20"/>
        <v>328.0038915528522</v>
      </c>
      <c r="F337" s="167">
        <v>0</v>
      </c>
      <c r="G337" s="112">
        <f t="shared" si="21"/>
        <v>127.49403092006006</v>
      </c>
      <c r="H337" s="167">
        <v>0.18045112781954764</v>
      </c>
      <c r="I337" s="112">
        <f t="shared" si="22"/>
        <v>271.49636881612537</v>
      </c>
      <c r="J337" s="114">
        <v>42279</v>
      </c>
      <c r="K337" s="112">
        <v>782.4000000000007</v>
      </c>
      <c r="L337" s="167">
        <v>328.0038915528522</v>
      </c>
      <c r="M337" s="167">
        <v>127.49403092006006</v>
      </c>
      <c r="N337" s="167">
        <v>271.49636881612537</v>
      </c>
    </row>
    <row r="338" spans="1:14" ht="12.75">
      <c r="A338" s="114">
        <v>42280</v>
      </c>
      <c r="B338" s="112">
        <v>0</v>
      </c>
      <c r="C338" s="112">
        <f t="shared" si="23"/>
        <v>784.2000000000006</v>
      </c>
      <c r="D338" s="167">
        <v>0</v>
      </c>
      <c r="E338" s="112">
        <f t="shared" si="20"/>
        <v>328.0038915528522</v>
      </c>
      <c r="F338" s="167">
        <v>0</v>
      </c>
      <c r="G338" s="112">
        <f t="shared" si="21"/>
        <v>127.49403092006006</v>
      </c>
      <c r="H338" s="167">
        <v>0.18045112781954764</v>
      </c>
      <c r="I338" s="112">
        <f t="shared" si="22"/>
        <v>271.6768199439449</v>
      </c>
      <c r="J338" s="114">
        <v>42280</v>
      </c>
      <c r="K338" s="112">
        <v>782.4000000000007</v>
      </c>
      <c r="L338" s="167">
        <v>328.0038915528522</v>
      </c>
      <c r="M338" s="167">
        <v>127.49403092006006</v>
      </c>
      <c r="N338" s="167">
        <v>271.6768199439449</v>
      </c>
    </row>
    <row r="339" spans="1:14" ht="12.75">
      <c r="A339" s="114">
        <v>42281</v>
      </c>
      <c r="B339" s="112">
        <v>0</v>
      </c>
      <c r="C339" s="112">
        <f t="shared" si="23"/>
        <v>784.2000000000006</v>
      </c>
      <c r="D339" s="167">
        <v>0</v>
      </c>
      <c r="E339" s="112">
        <f t="shared" si="20"/>
        <v>328.0038915528522</v>
      </c>
      <c r="F339" s="167">
        <v>0</v>
      </c>
      <c r="G339" s="112">
        <f t="shared" si="21"/>
        <v>127.49403092006006</v>
      </c>
      <c r="H339" s="167">
        <v>0.18045112781954764</v>
      </c>
      <c r="I339" s="112">
        <f t="shared" si="22"/>
        <v>271.85727107176444</v>
      </c>
      <c r="J339" s="114">
        <v>42281</v>
      </c>
      <c r="K339" s="112">
        <v>782.4000000000007</v>
      </c>
      <c r="L339" s="167">
        <v>328.0038915528522</v>
      </c>
      <c r="M339" s="167">
        <v>127.49403092006006</v>
      </c>
      <c r="N339" s="167">
        <v>271.85727107176444</v>
      </c>
    </row>
    <row r="340" spans="1:14" ht="12.75">
      <c r="A340" s="114">
        <v>42282</v>
      </c>
      <c r="B340" s="112">
        <v>4.6</v>
      </c>
      <c r="C340" s="112">
        <f t="shared" si="23"/>
        <v>788.8000000000006</v>
      </c>
      <c r="D340" s="167">
        <v>0</v>
      </c>
      <c r="E340" s="112">
        <f t="shared" si="20"/>
        <v>328.0038915528522</v>
      </c>
      <c r="F340" s="167">
        <v>0</v>
      </c>
      <c r="G340" s="112">
        <f t="shared" si="21"/>
        <v>127.49403092006006</v>
      </c>
      <c r="H340" s="167">
        <v>0.18045112781954764</v>
      </c>
      <c r="I340" s="112">
        <f t="shared" si="22"/>
        <v>272.037722199584</v>
      </c>
      <c r="J340" s="114">
        <v>42282</v>
      </c>
      <c r="K340" s="112">
        <v>787.0000000000007</v>
      </c>
      <c r="L340" s="167">
        <v>328.0038915528522</v>
      </c>
      <c r="M340" s="167">
        <v>127.49403092006006</v>
      </c>
      <c r="N340" s="167">
        <v>272.037722199584</v>
      </c>
    </row>
    <row r="341" spans="1:14" ht="12.75">
      <c r="A341" s="114">
        <v>42283</v>
      </c>
      <c r="B341" s="112">
        <v>6.7</v>
      </c>
      <c r="C341" s="112">
        <f t="shared" si="23"/>
        <v>795.5000000000007</v>
      </c>
      <c r="D341" s="167">
        <v>0</v>
      </c>
      <c r="E341" s="112">
        <f t="shared" si="20"/>
        <v>328.0038915528522</v>
      </c>
      <c r="F341" s="167">
        <v>0</v>
      </c>
      <c r="G341" s="112">
        <f t="shared" si="21"/>
        <v>127.49403092006006</v>
      </c>
      <c r="H341" s="167">
        <v>0.18045112781954764</v>
      </c>
      <c r="I341" s="112">
        <f t="shared" si="22"/>
        <v>272.2181733274035</v>
      </c>
      <c r="J341" s="114">
        <v>42283</v>
      </c>
      <c r="K341" s="112">
        <v>793.7000000000007</v>
      </c>
      <c r="L341" s="167">
        <v>328.0038915528522</v>
      </c>
      <c r="M341" s="167">
        <v>127.49403092006006</v>
      </c>
      <c r="N341" s="167">
        <v>272.2181733274035</v>
      </c>
    </row>
    <row r="342" spans="1:14" ht="12.75">
      <c r="A342" s="114">
        <v>42284</v>
      </c>
      <c r="B342" s="112">
        <v>0.6</v>
      </c>
      <c r="C342" s="112">
        <f t="shared" si="23"/>
        <v>796.1000000000007</v>
      </c>
      <c r="D342" s="167">
        <v>0</v>
      </c>
      <c r="E342" s="112">
        <f t="shared" si="20"/>
        <v>328.0038915528522</v>
      </c>
      <c r="F342" s="167">
        <v>0</v>
      </c>
      <c r="G342" s="112">
        <f t="shared" si="21"/>
        <v>127.49403092006006</v>
      </c>
      <c r="H342" s="167">
        <v>0.18045112781954764</v>
      </c>
      <c r="I342" s="112">
        <f t="shared" si="22"/>
        <v>272.39862445522306</v>
      </c>
      <c r="J342" s="114">
        <v>42284</v>
      </c>
      <c r="K342" s="112">
        <v>794.3000000000008</v>
      </c>
      <c r="L342" s="167">
        <v>328.0038915528522</v>
      </c>
      <c r="M342" s="167">
        <v>127.49403092006006</v>
      </c>
      <c r="N342" s="167">
        <v>272.39862445522306</v>
      </c>
    </row>
    <row r="343" spans="1:14" ht="12.75">
      <c r="A343" s="114">
        <v>42285</v>
      </c>
      <c r="B343" s="112">
        <v>1.7</v>
      </c>
      <c r="C343" s="112">
        <f t="shared" si="23"/>
        <v>797.8000000000008</v>
      </c>
      <c r="D343" s="167">
        <v>0</v>
      </c>
      <c r="E343" s="112">
        <f t="shared" si="20"/>
        <v>328.0038915528522</v>
      </c>
      <c r="F343" s="167">
        <v>0</v>
      </c>
      <c r="G343" s="112">
        <f t="shared" si="21"/>
        <v>127.49403092006006</v>
      </c>
      <c r="H343" s="167">
        <v>0.18045112781954764</v>
      </c>
      <c r="I343" s="112">
        <f t="shared" si="22"/>
        <v>272.5790755830426</v>
      </c>
      <c r="J343" s="114">
        <v>42285</v>
      </c>
      <c r="K343" s="112">
        <v>796.0000000000008</v>
      </c>
      <c r="L343" s="167">
        <v>328.0038915528522</v>
      </c>
      <c r="M343" s="167">
        <v>127.49403092006006</v>
      </c>
      <c r="N343" s="167">
        <v>272.5790755830426</v>
      </c>
    </row>
    <row r="344" spans="1:14" ht="12.75">
      <c r="A344" s="114">
        <v>42286</v>
      </c>
      <c r="B344" s="112">
        <v>0.6</v>
      </c>
      <c r="C344" s="112">
        <f t="shared" si="23"/>
        <v>798.4000000000008</v>
      </c>
      <c r="D344" s="167">
        <v>0</v>
      </c>
      <c r="E344" s="112">
        <f t="shared" si="20"/>
        <v>328.0038915528522</v>
      </c>
      <c r="F344" s="167">
        <v>0</v>
      </c>
      <c r="G344" s="112">
        <f t="shared" si="21"/>
        <v>127.49403092006006</v>
      </c>
      <c r="H344" s="167">
        <v>0.18045112781954764</v>
      </c>
      <c r="I344" s="112">
        <f t="shared" si="22"/>
        <v>272.75952671086213</v>
      </c>
      <c r="J344" s="114">
        <v>42286</v>
      </c>
      <c r="K344" s="112">
        <v>796.6000000000008</v>
      </c>
      <c r="L344" s="167">
        <v>328.0038915528522</v>
      </c>
      <c r="M344" s="167">
        <v>127.49403092006006</v>
      </c>
      <c r="N344" s="167">
        <v>272.75952671086213</v>
      </c>
    </row>
    <row r="345" spans="1:14" ht="12.75">
      <c r="A345" s="114">
        <v>42287</v>
      </c>
      <c r="B345" s="112">
        <v>0</v>
      </c>
      <c r="C345" s="112">
        <f t="shared" si="23"/>
        <v>798.4000000000008</v>
      </c>
      <c r="D345" s="167">
        <v>0</v>
      </c>
      <c r="E345" s="112">
        <f t="shared" si="20"/>
        <v>328.0038915528522</v>
      </c>
      <c r="F345" s="167">
        <v>0</v>
      </c>
      <c r="G345" s="112">
        <f t="shared" si="21"/>
        <v>127.49403092006006</v>
      </c>
      <c r="H345" s="167">
        <v>0.18045112781954764</v>
      </c>
      <c r="I345" s="112">
        <f t="shared" si="22"/>
        <v>272.93997783868167</v>
      </c>
      <c r="J345" s="114">
        <v>42287</v>
      </c>
      <c r="K345" s="112">
        <v>796.6000000000008</v>
      </c>
      <c r="L345" s="167">
        <v>328.0038915528522</v>
      </c>
      <c r="M345" s="167">
        <v>127.49403092006006</v>
      </c>
      <c r="N345" s="167">
        <v>272.93997783868167</v>
      </c>
    </row>
    <row r="346" spans="1:14" ht="12.75">
      <c r="A346" s="114">
        <v>42288</v>
      </c>
      <c r="B346" s="112">
        <v>0</v>
      </c>
      <c r="C346" s="112">
        <f t="shared" si="23"/>
        <v>798.4000000000008</v>
      </c>
      <c r="D346" s="167">
        <v>0</v>
      </c>
      <c r="E346" s="112">
        <f t="shared" si="20"/>
        <v>328.0038915528522</v>
      </c>
      <c r="F346" s="167">
        <v>0</v>
      </c>
      <c r="G346" s="112">
        <f t="shared" si="21"/>
        <v>127.49403092006006</v>
      </c>
      <c r="H346" s="167">
        <v>0.18045112781954764</v>
      </c>
      <c r="I346" s="112">
        <f t="shared" si="22"/>
        <v>273.1204289665012</v>
      </c>
      <c r="J346" s="114">
        <v>42288</v>
      </c>
      <c r="K346" s="112">
        <v>796.6000000000008</v>
      </c>
      <c r="L346" s="167">
        <v>328.0038915528522</v>
      </c>
      <c r="M346" s="167">
        <v>127.49403092006006</v>
      </c>
      <c r="N346" s="167">
        <v>273.1204289665012</v>
      </c>
    </row>
    <row r="347" spans="1:14" ht="12.75">
      <c r="A347" s="114">
        <v>42289</v>
      </c>
      <c r="B347" s="112">
        <v>0</v>
      </c>
      <c r="C347" s="112">
        <f t="shared" si="23"/>
        <v>798.4000000000008</v>
      </c>
      <c r="D347" s="167">
        <v>0</v>
      </c>
      <c r="E347" s="112">
        <f t="shared" si="20"/>
        <v>328.0038915528522</v>
      </c>
      <c r="F347" s="167">
        <v>0</v>
      </c>
      <c r="G347" s="112">
        <f t="shared" si="21"/>
        <v>127.49403092006006</v>
      </c>
      <c r="H347" s="167">
        <v>0.18045112781954764</v>
      </c>
      <c r="I347" s="112">
        <f t="shared" si="22"/>
        <v>273.30088009432075</v>
      </c>
      <c r="J347" s="114">
        <v>42289</v>
      </c>
      <c r="K347" s="112">
        <v>796.6000000000008</v>
      </c>
      <c r="L347" s="167">
        <v>328.0038915528522</v>
      </c>
      <c r="M347" s="167">
        <v>127.49403092006006</v>
      </c>
      <c r="N347" s="167">
        <v>273.30088009432075</v>
      </c>
    </row>
    <row r="348" spans="1:14" ht="12.75">
      <c r="A348" s="114">
        <v>42290</v>
      </c>
      <c r="B348" s="112">
        <v>2.3</v>
      </c>
      <c r="C348" s="112">
        <f t="shared" si="23"/>
        <v>800.7000000000007</v>
      </c>
      <c r="D348" s="167">
        <v>0</v>
      </c>
      <c r="E348" s="112">
        <f t="shared" si="20"/>
        <v>328.0038915528522</v>
      </c>
      <c r="F348" s="167">
        <v>0</v>
      </c>
      <c r="G348" s="112">
        <f t="shared" si="21"/>
        <v>127.49403092006006</v>
      </c>
      <c r="H348" s="167">
        <v>0.18045112781954764</v>
      </c>
      <c r="I348" s="112">
        <f t="shared" si="22"/>
        <v>273.4813312221403</v>
      </c>
      <c r="J348" s="114">
        <v>42290</v>
      </c>
      <c r="K348" s="112">
        <v>798.9000000000008</v>
      </c>
      <c r="L348" s="167">
        <v>328.0038915528522</v>
      </c>
      <c r="M348" s="167">
        <v>127.49403092006006</v>
      </c>
      <c r="N348" s="167">
        <v>273.4813312221403</v>
      </c>
    </row>
    <row r="349" spans="1:14" ht="12.75">
      <c r="A349" s="114">
        <v>42291</v>
      </c>
      <c r="B349" s="112">
        <v>6.9</v>
      </c>
      <c r="C349" s="112">
        <f t="shared" si="23"/>
        <v>807.6000000000007</v>
      </c>
      <c r="D349" s="167">
        <v>0</v>
      </c>
      <c r="E349" s="112">
        <f t="shared" si="20"/>
        <v>328.0038915528522</v>
      </c>
      <c r="F349" s="167">
        <v>0</v>
      </c>
      <c r="G349" s="112">
        <f t="shared" si="21"/>
        <v>127.49403092006006</v>
      </c>
      <c r="H349" s="167">
        <v>0.18045112781954764</v>
      </c>
      <c r="I349" s="112">
        <f t="shared" si="22"/>
        <v>273.6617823499598</v>
      </c>
      <c r="J349" s="114">
        <v>42291</v>
      </c>
      <c r="K349" s="112">
        <v>805.8000000000008</v>
      </c>
      <c r="L349" s="167">
        <v>328.0038915528522</v>
      </c>
      <c r="M349" s="167">
        <v>127.49403092006006</v>
      </c>
      <c r="N349" s="167">
        <v>273.6617823499598</v>
      </c>
    </row>
    <row r="350" spans="1:14" ht="12.75">
      <c r="A350" s="114">
        <v>42292</v>
      </c>
      <c r="B350" s="112">
        <v>9.9</v>
      </c>
      <c r="C350" s="112">
        <f t="shared" si="23"/>
        <v>817.5000000000007</v>
      </c>
      <c r="D350" s="167">
        <v>0</v>
      </c>
      <c r="E350" s="112">
        <f t="shared" si="20"/>
        <v>328.0038915528522</v>
      </c>
      <c r="F350" s="167">
        <v>0</v>
      </c>
      <c r="G350" s="112">
        <f t="shared" si="21"/>
        <v>127.49403092006006</v>
      </c>
      <c r="H350" s="167">
        <v>0.18045112781954764</v>
      </c>
      <c r="I350" s="112">
        <f t="shared" si="22"/>
        <v>273.84223347777936</v>
      </c>
      <c r="J350" s="114">
        <v>42292</v>
      </c>
      <c r="K350" s="112">
        <v>815.7000000000007</v>
      </c>
      <c r="L350" s="167">
        <v>328.0038915528522</v>
      </c>
      <c r="M350" s="167">
        <v>127.49403092006006</v>
      </c>
      <c r="N350" s="167">
        <v>273.84223347777936</v>
      </c>
    </row>
    <row r="351" spans="1:14" ht="12.75">
      <c r="A351" s="114">
        <v>42293</v>
      </c>
      <c r="B351" s="112">
        <v>18.7</v>
      </c>
      <c r="C351" s="112">
        <f t="shared" si="23"/>
        <v>836.2000000000007</v>
      </c>
      <c r="D351" s="167">
        <v>0</v>
      </c>
      <c r="E351" s="112">
        <f t="shared" si="20"/>
        <v>328.0038915528522</v>
      </c>
      <c r="F351" s="167">
        <v>0</v>
      </c>
      <c r="G351" s="112">
        <f t="shared" si="21"/>
        <v>127.49403092006006</v>
      </c>
      <c r="H351" s="167">
        <v>0.18045112781954764</v>
      </c>
      <c r="I351" s="112">
        <f t="shared" si="22"/>
        <v>274.0226846055989</v>
      </c>
      <c r="J351" s="114">
        <v>42293</v>
      </c>
      <c r="K351" s="112">
        <v>834.4000000000008</v>
      </c>
      <c r="L351" s="167">
        <v>328.0038915528522</v>
      </c>
      <c r="M351" s="167">
        <v>127.49403092006006</v>
      </c>
      <c r="N351" s="167">
        <v>274.0226846055989</v>
      </c>
    </row>
    <row r="352" spans="1:14" ht="12.75">
      <c r="A352" s="114">
        <v>42294</v>
      </c>
      <c r="B352" s="112">
        <v>0.1</v>
      </c>
      <c r="C352" s="112">
        <f t="shared" si="23"/>
        <v>836.3000000000008</v>
      </c>
      <c r="D352" s="167">
        <v>0</v>
      </c>
      <c r="E352" s="112">
        <f t="shared" si="20"/>
        <v>328.0038915528522</v>
      </c>
      <c r="F352" s="167">
        <v>0</v>
      </c>
      <c r="G352" s="112">
        <f t="shared" si="21"/>
        <v>127.49403092006006</v>
      </c>
      <c r="H352" s="167">
        <v>0.18045112781954764</v>
      </c>
      <c r="I352" s="112">
        <f t="shared" si="22"/>
        <v>274.20313573341843</v>
      </c>
      <c r="J352" s="114">
        <v>42294</v>
      </c>
      <c r="K352" s="112">
        <v>834.5000000000008</v>
      </c>
      <c r="L352" s="167">
        <v>328.0038915528522</v>
      </c>
      <c r="M352" s="167">
        <v>127.49403092006006</v>
      </c>
      <c r="N352" s="167">
        <v>274.20313573341843</v>
      </c>
    </row>
    <row r="353" spans="1:14" ht="12.75">
      <c r="A353" s="114">
        <v>42295</v>
      </c>
      <c r="B353" s="112">
        <v>1</v>
      </c>
      <c r="C353" s="112">
        <f t="shared" si="23"/>
        <v>837.3000000000008</v>
      </c>
      <c r="D353" s="167">
        <v>0</v>
      </c>
      <c r="E353" s="112">
        <f t="shared" si="20"/>
        <v>328.0038915528522</v>
      </c>
      <c r="F353" s="167">
        <v>0</v>
      </c>
      <c r="G353" s="112">
        <f t="shared" si="21"/>
        <v>127.49403092006006</v>
      </c>
      <c r="H353" s="167">
        <v>0.18045112781954764</v>
      </c>
      <c r="I353" s="112">
        <f t="shared" si="22"/>
        <v>274.383586861238</v>
      </c>
      <c r="J353" s="114">
        <v>42295</v>
      </c>
      <c r="K353" s="112">
        <v>835.5000000000008</v>
      </c>
      <c r="L353" s="167">
        <v>328.0038915528522</v>
      </c>
      <c r="M353" s="167">
        <v>127.49403092006006</v>
      </c>
      <c r="N353" s="167">
        <v>274.383586861238</v>
      </c>
    </row>
    <row r="354" spans="1:14" ht="12.75">
      <c r="A354" s="114">
        <v>42296</v>
      </c>
      <c r="B354" s="112">
        <v>0.5</v>
      </c>
      <c r="C354" s="112">
        <f t="shared" si="23"/>
        <v>837.8000000000008</v>
      </c>
      <c r="D354" s="167">
        <v>0</v>
      </c>
      <c r="E354" s="112">
        <f t="shared" si="20"/>
        <v>328.0038915528522</v>
      </c>
      <c r="F354" s="167">
        <v>0</v>
      </c>
      <c r="G354" s="112">
        <f t="shared" si="21"/>
        <v>127.49403092006006</v>
      </c>
      <c r="H354" s="167">
        <v>0.19877819548872125</v>
      </c>
      <c r="I354" s="112">
        <f t="shared" si="22"/>
        <v>274.5823650567267</v>
      </c>
      <c r="J354" s="114">
        <v>42296</v>
      </c>
      <c r="K354" s="112">
        <v>836.0000000000008</v>
      </c>
      <c r="L354" s="167">
        <v>328.0038915528522</v>
      </c>
      <c r="M354" s="167">
        <v>127.49403092006006</v>
      </c>
      <c r="N354" s="167">
        <v>274.5823650567267</v>
      </c>
    </row>
    <row r="355" spans="1:14" ht="12.75">
      <c r="A355" s="114">
        <v>42297</v>
      </c>
      <c r="B355" s="112">
        <v>0</v>
      </c>
      <c r="C355" s="112">
        <f t="shared" si="23"/>
        <v>837.8000000000008</v>
      </c>
      <c r="D355" s="167">
        <v>0</v>
      </c>
      <c r="E355" s="112">
        <f t="shared" si="20"/>
        <v>328.0038915528522</v>
      </c>
      <c r="F355" s="167">
        <v>0</v>
      </c>
      <c r="G355" s="112">
        <f t="shared" si="21"/>
        <v>127.49403092006006</v>
      </c>
      <c r="H355" s="167">
        <v>0.19999999999999943</v>
      </c>
      <c r="I355" s="112">
        <f t="shared" si="22"/>
        <v>274.7823650567267</v>
      </c>
      <c r="J355" s="114">
        <v>42297</v>
      </c>
      <c r="K355" s="112">
        <v>836.0000000000008</v>
      </c>
      <c r="L355" s="167">
        <v>328.0038915528522</v>
      </c>
      <c r="M355" s="167">
        <v>127.49403092006006</v>
      </c>
      <c r="N355" s="167">
        <v>274.7823650567267</v>
      </c>
    </row>
    <row r="356" spans="1:14" ht="12.75">
      <c r="A356" s="114">
        <v>42298</v>
      </c>
      <c r="B356" s="112">
        <v>0.5</v>
      </c>
      <c r="C356" s="112">
        <f t="shared" si="23"/>
        <v>838.3000000000008</v>
      </c>
      <c r="D356" s="167">
        <v>0</v>
      </c>
      <c r="E356" s="112">
        <f t="shared" si="20"/>
        <v>328.0038915528522</v>
      </c>
      <c r="F356" s="167">
        <v>0</v>
      </c>
      <c r="G356" s="112">
        <f t="shared" si="21"/>
        <v>127.49403092006006</v>
      </c>
      <c r="H356" s="167">
        <v>0.19999999999999943</v>
      </c>
      <c r="I356" s="112">
        <f t="shared" si="22"/>
        <v>274.9823650567267</v>
      </c>
      <c r="J356" s="114">
        <v>42298</v>
      </c>
      <c r="K356" s="112">
        <v>836.5000000000008</v>
      </c>
      <c r="L356" s="167">
        <v>328.0038915528522</v>
      </c>
      <c r="M356" s="167">
        <v>127.49403092006006</v>
      </c>
      <c r="N356" s="167">
        <v>274.9823650567267</v>
      </c>
    </row>
    <row r="357" spans="1:14" ht="12.75">
      <c r="A357" s="114">
        <v>42299</v>
      </c>
      <c r="B357" s="112">
        <v>1.2</v>
      </c>
      <c r="C357" s="112">
        <f t="shared" si="23"/>
        <v>839.5000000000008</v>
      </c>
      <c r="D357" s="167">
        <v>0</v>
      </c>
      <c r="E357" s="112">
        <f t="shared" si="20"/>
        <v>328.0038915528522</v>
      </c>
      <c r="F357" s="167">
        <v>0</v>
      </c>
      <c r="G357" s="112">
        <f t="shared" si="21"/>
        <v>127.49403092006006</v>
      </c>
      <c r="H357" s="167">
        <v>0.19999999999999943</v>
      </c>
      <c r="I357" s="112">
        <f t="shared" si="22"/>
        <v>275.18236505672667</v>
      </c>
      <c r="J357" s="114">
        <v>42299</v>
      </c>
      <c r="K357" s="112">
        <v>837.7000000000008</v>
      </c>
      <c r="L357" s="167">
        <v>328.0038915528522</v>
      </c>
      <c r="M357" s="167">
        <v>127.49403092006006</v>
      </c>
      <c r="N357" s="167">
        <v>275.18236505672667</v>
      </c>
    </row>
    <row r="358" spans="1:14" ht="12.75">
      <c r="A358" s="114">
        <v>42300</v>
      </c>
      <c r="B358" s="112">
        <v>0</v>
      </c>
      <c r="C358" s="112">
        <f t="shared" si="23"/>
        <v>839.5000000000008</v>
      </c>
      <c r="D358" s="167">
        <v>0</v>
      </c>
      <c r="E358" s="112">
        <f t="shared" si="20"/>
        <v>328.0038915528522</v>
      </c>
      <c r="F358" s="167">
        <v>0</v>
      </c>
      <c r="G358" s="112">
        <f t="shared" si="21"/>
        <v>127.49403092006006</v>
      </c>
      <c r="H358" s="167">
        <v>0.19999999999999943</v>
      </c>
      <c r="I358" s="112">
        <f t="shared" si="22"/>
        <v>275.38236505672666</v>
      </c>
      <c r="J358" s="114">
        <v>42300</v>
      </c>
      <c r="K358" s="112">
        <v>837.7000000000008</v>
      </c>
      <c r="L358" s="167">
        <v>328.0038915528522</v>
      </c>
      <c r="M358" s="167">
        <v>127.49403092006006</v>
      </c>
      <c r="N358" s="167">
        <v>275.38236505672666</v>
      </c>
    </row>
    <row r="359" spans="1:14" ht="12.75">
      <c r="A359" s="114">
        <v>42301</v>
      </c>
      <c r="B359" s="112">
        <v>0.4</v>
      </c>
      <c r="C359" s="112">
        <f t="shared" si="23"/>
        <v>839.9000000000008</v>
      </c>
      <c r="D359" s="167">
        <v>0</v>
      </c>
      <c r="E359" s="112">
        <f t="shared" si="20"/>
        <v>328.0038915528522</v>
      </c>
      <c r="F359" s="167">
        <v>0</v>
      </c>
      <c r="G359" s="112">
        <f t="shared" si="21"/>
        <v>127.49403092006006</v>
      </c>
      <c r="H359" s="167">
        <v>0.19999999999999943</v>
      </c>
      <c r="I359" s="112">
        <f t="shared" si="22"/>
        <v>275.58236505672664</v>
      </c>
      <c r="J359" s="114">
        <v>42301</v>
      </c>
      <c r="K359" s="112">
        <v>838.1000000000008</v>
      </c>
      <c r="L359" s="167">
        <v>328.0038915528522</v>
      </c>
      <c r="M359" s="167">
        <v>127.49403092006006</v>
      </c>
      <c r="N359" s="167">
        <v>275.58236505672664</v>
      </c>
    </row>
    <row r="360" spans="1:14" ht="12.75">
      <c r="A360" s="114">
        <v>42302</v>
      </c>
      <c r="B360" s="112">
        <v>0</v>
      </c>
      <c r="C360" s="112">
        <f t="shared" si="23"/>
        <v>839.9000000000008</v>
      </c>
      <c r="D360" s="167">
        <v>0</v>
      </c>
      <c r="E360" s="112">
        <f t="shared" si="20"/>
        <v>328.0038915528522</v>
      </c>
      <c r="F360" s="167">
        <v>0</v>
      </c>
      <c r="G360" s="112">
        <f t="shared" si="21"/>
        <v>127.49403092006006</v>
      </c>
      <c r="H360" s="167">
        <v>0.19999999999999943</v>
      </c>
      <c r="I360" s="112">
        <f t="shared" si="22"/>
        <v>275.78236505672663</v>
      </c>
      <c r="J360" s="114">
        <v>42302</v>
      </c>
      <c r="K360" s="112">
        <v>838.1000000000008</v>
      </c>
      <c r="L360" s="167">
        <v>328.0038915528522</v>
      </c>
      <c r="M360" s="167">
        <v>127.49403092006006</v>
      </c>
      <c r="N360" s="167">
        <v>275.78236505672663</v>
      </c>
    </row>
    <row r="361" spans="1:14" ht="12.75">
      <c r="A361" s="114">
        <v>42303</v>
      </c>
      <c r="B361" s="112">
        <v>0</v>
      </c>
      <c r="C361" s="112">
        <f t="shared" si="23"/>
        <v>839.9000000000008</v>
      </c>
      <c r="D361" s="167">
        <v>0</v>
      </c>
      <c r="E361" s="112">
        <f t="shared" si="20"/>
        <v>328.0038915528522</v>
      </c>
      <c r="F361" s="167">
        <v>0</v>
      </c>
      <c r="G361" s="112">
        <f t="shared" si="21"/>
        <v>127.49403092006006</v>
      </c>
      <c r="H361" s="167">
        <v>0.19999999999999943</v>
      </c>
      <c r="I361" s="112">
        <f t="shared" si="22"/>
        <v>275.9823650567266</v>
      </c>
      <c r="J361" s="114">
        <v>42303</v>
      </c>
      <c r="K361" s="112">
        <v>838.1000000000008</v>
      </c>
      <c r="L361" s="167">
        <v>328.0038915528522</v>
      </c>
      <c r="M361" s="167">
        <v>127.49403092006006</v>
      </c>
      <c r="N361" s="167">
        <v>275.9823650567266</v>
      </c>
    </row>
    <row r="362" spans="1:14" ht="12.75">
      <c r="A362" s="114">
        <v>42304</v>
      </c>
      <c r="B362" s="112">
        <v>0</v>
      </c>
      <c r="C362" s="112">
        <f t="shared" si="23"/>
        <v>839.9000000000008</v>
      </c>
      <c r="D362" s="167">
        <v>0</v>
      </c>
      <c r="E362" s="112">
        <f t="shared" si="20"/>
        <v>328.0038915528522</v>
      </c>
      <c r="F362" s="167">
        <v>0</v>
      </c>
      <c r="G362" s="112">
        <f t="shared" si="21"/>
        <v>127.49403092006006</v>
      </c>
      <c r="H362" s="167">
        <v>0.19999999999999943</v>
      </c>
      <c r="I362" s="112">
        <f t="shared" si="22"/>
        <v>276.1823650567266</v>
      </c>
      <c r="J362" s="114">
        <v>42304</v>
      </c>
      <c r="K362" s="112">
        <v>838.1000000000008</v>
      </c>
      <c r="L362" s="167">
        <v>328.0038915528522</v>
      </c>
      <c r="M362" s="167">
        <v>127.49403092006006</v>
      </c>
      <c r="N362" s="167">
        <v>276.1823650567266</v>
      </c>
    </row>
    <row r="363" spans="1:14" ht="12.75">
      <c r="A363" s="114">
        <v>42305</v>
      </c>
      <c r="B363" s="112">
        <v>0</v>
      </c>
      <c r="C363" s="112">
        <f t="shared" si="23"/>
        <v>839.9000000000008</v>
      </c>
      <c r="D363" s="167">
        <v>0</v>
      </c>
      <c r="E363" s="112">
        <f t="shared" si="20"/>
        <v>328.0038915528522</v>
      </c>
      <c r="F363" s="167">
        <v>0</v>
      </c>
      <c r="G363" s="112">
        <f t="shared" si="21"/>
        <v>127.49403092006006</v>
      </c>
      <c r="H363" s="167">
        <v>0.19999999999999943</v>
      </c>
      <c r="I363" s="112">
        <f t="shared" si="22"/>
        <v>276.3823650567266</v>
      </c>
      <c r="J363" s="114">
        <v>42305</v>
      </c>
      <c r="K363" s="112">
        <v>838.1000000000008</v>
      </c>
      <c r="L363" s="167">
        <v>328.0038915528522</v>
      </c>
      <c r="M363" s="167">
        <v>127.49403092006006</v>
      </c>
      <c r="N363" s="167">
        <v>276.3823650567266</v>
      </c>
    </row>
    <row r="364" spans="1:14" ht="12.75">
      <c r="A364" s="114">
        <v>42306</v>
      </c>
      <c r="B364" s="112">
        <v>0</v>
      </c>
      <c r="C364" s="112">
        <f t="shared" si="23"/>
        <v>839.9000000000008</v>
      </c>
      <c r="D364" s="167">
        <v>0</v>
      </c>
      <c r="E364" s="112">
        <f t="shared" si="20"/>
        <v>328.0038915528522</v>
      </c>
      <c r="F364" s="167">
        <v>0</v>
      </c>
      <c r="G364" s="112">
        <f t="shared" si="21"/>
        <v>127.49403092006006</v>
      </c>
      <c r="H364" s="167">
        <v>0.19999999999999943</v>
      </c>
      <c r="I364" s="112">
        <f t="shared" si="22"/>
        <v>276.5823650567266</v>
      </c>
      <c r="J364" s="114">
        <v>42306</v>
      </c>
      <c r="K364" s="112">
        <v>838.1000000000008</v>
      </c>
      <c r="L364" s="167">
        <v>328.0038915528522</v>
      </c>
      <c r="M364" s="167">
        <v>127.49403092006006</v>
      </c>
      <c r="N364" s="167">
        <v>276.5823650567266</v>
      </c>
    </row>
    <row r="365" spans="1:14" ht="12.75">
      <c r="A365" s="114">
        <v>42307</v>
      </c>
      <c r="B365" s="112">
        <v>0</v>
      </c>
      <c r="C365" s="112">
        <f t="shared" si="23"/>
        <v>839.9000000000008</v>
      </c>
      <c r="D365" s="167">
        <v>0</v>
      </c>
      <c r="E365" s="112">
        <f t="shared" si="20"/>
        <v>328.0038915528522</v>
      </c>
      <c r="F365" s="167">
        <v>0</v>
      </c>
      <c r="G365" s="112">
        <f t="shared" si="21"/>
        <v>127.49403092006006</v>
      </c>
      <c r="H365" s="167">
        <v>0.19999999999999943</v>
      </c>
      <c r="I365" s="112">
        <f t="shared" si="22"/>
        <v>276.7823650567266</v>
      </c>
      <c r="J365" s="114">
        <v>42307</v>
      </c>
      <c r="K365" s="112">
        <v>838.1000000000008</v>
      </c>
      <c r="L365" s="167">
        <v>328.0038915528522</v>
      </c>
      <c r="M365" s="167">
        <v>127.49403092006006</v>
      </c>
      <c r="N365" s="167">
        <v>276.7823650567266</v>
      </c>
    </row>
    <row r="366" spans="1:14" ht="12.75">
      <c r="A366" s="114">
        <v>42308</v>
      </c>
      <c r="B366" s="112">
        <v>0</v>
      </c>
      <c r="C366" s="112">
        <f t="shared" si="23"/>
        <v>839.9000000000008</v>
      </c>
      <c r="D366" s="167">
        <v>0</v>
      </c>
      <c r="E366" s="112">
        <f t="shared" si="20"/>
        <v>328.0038915528522</v>
      </c>
      <c r="F366" s="167">
        <v>0</v>
      </c>
      <c r="G366" s="112">
        <f t="shared" si="21"/>
        <v>127.49403092006006</v>
      </c>
      <c r="H366" s="167">
        <v>0.19999999999999943</v>
      </c>
      <c r="I366" s="112">
        <f t="shared" si="22"/>
        <v>276.98236505672656</v>
      </c>
      <c r="J366" s="114">
        <v>42308</v>
      </c>
      <c r="K366" s="112">
        <v>838.1000000000008</v>
      </c>
      <c r="L366" s="167">
        <v>328.0038915528522</v>
      </c>
      <c r="M366" s="167">
        <v>127.49403092006006</v>
      </c>
      <c r="N366" s="167">
        <v>276.98236505672656</v>
      </c>
    </row>
    <row r="367" spans="1:14" s="168" customFormat="1" ht="12.75">
      <c r="A367" s="122"/>
      <c r="B367" s="112">
        <f>SUM(B2:B366)</f>
        <v>839.9000000000008</v>
      </c>
      <c r="C367" s="122"/>
      <c r="D367" s="122">
        <f>SUM(D2:D366)</f>
        <v>328.0038915528522</v>
      </c>
      <c r="E367" s="122"/>
      <c r="F367" s="122">
        <f>SUM(F2:F366)</f>
        <v>127.49403092006006</v>
      </c>
      <c r="G367" s="122"/>
      <c r="H367" s="122">
        <f>SUM(H2:H366)</f>
        <v>276.98236505672656</v>
      </c>
      <c r="I367" s="122"/>
      <c r="J367" s="122"/>
      <c r="K367" s="122"/>
      <c r="L367" s="122"/>
      <c r="M367" s="122"/>
      <c r="N367" s="122"/>
    </row>
    <row r="369" ht="12.75">
      <c r="D369" s="167" t="s">
        <v>102</v>
      </c>
    </row>
  </sheetData>
  <sheetProtection/>
  <printOptions/>
  <pageMargins left="0.87" right="0.25" top="0.33" bottom="0.26" header="0.22" footer="0.17"/>
  <pageSetup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dimension ref="A1:AX79"/>
  <sheetViews>
    <sheetView tabSelected="1" zoomScale="75" zoomScaleNormal="75" zoomScalePageLayoutView="0" workbookViewId="0" topLeftCell="A31">
      <selection activeCell="R67" sqref="R67"/>
    </sheetView>
  </sheetViews>
  <sheetFormatPr defaultColWidth="11.421875" defaultRowHeight="12.75"/>
  <cols>
    <col min="1" max="1" width="14.8515625" style="110" customWidth="1"/>
    <col min="2" max="16" width="6.28125" style="110" customWidth="1"/>
    <col min="17" max="17" width="9.7109375" style="88" customWidth="1"/>
    <col min="18" max="32" width="5.140625" style="88" bestFit="1" customWidth="1"/>
    <col min="33" max="44" width="5.8515625" style="88" bestFit="1" customWidth="1"/>
    <col min="45" max="45" width="5.8515625" style="110" bestFit="1" customWidth="1"/>
    <col min="46" max="50" width="5.8515625" style="88" bestFit="1" customWidth="1"/>
    <col min="51" max="16384" width="11.421875" style="88" customWidth="1"/>
  </cols>
  <sheetData>
    <row r="1" spans="1:45" s="86" customFormat="1" ht="23.25">
      <c r="A1" s="84" t="s">
        <v>27</v>
      </c>
      <c r="B1" s="85"/>
      <c r="C1" s="85"/>
      <c r="D1" s="85"/>
      <c r="E1" s="85"/>
      <c r="F1" s="85"/>
      <c r="G1" s="85"/>
      <c r="H1" s="85"/>
      <c r="I1" s="85"/>
      <c r="J1" s="85"/>
      <c r="K1" s="85"/>
      <c r="L1" s="85"/>
      <c r="M1" s="85"/>
      <c r="N1" s="85"/>
      <c r="O1" s="85"/>
      <c r="P1" s="85"/>
      <c r="AS1" s="87"/>
    </row>
    <row r="2" spans="1:17" ht="11.25" customHeight="1">
      <c r="A2" s="87"/>
      <c r="B2" s="87"/>
      <c r="C2" s="87"/>
      <c r="D2" s="87"/>
      <c r="E2" s="87"/>
      <c r="F2" s="87"/>
      <c r="G2" s="87"/>
      <c r="H2" s="87"/>
      <c r="I2" s="87"/>
      <c r="J2" s="87"/>
      <c r="K2" s="87"/>
      <c r="L2" s="87"/>
      <c r="M2" s="87"/>
      <c r="N2" s="87"/>
      <c r="O2" s="87"/>
      <c r="P2" s="87"/>
      <c r="Q2" s="86"/>
    </row>
    <row r="3" spans="1:45" s="86" customFormat="1" ht="23.25">
      <c r="A3" s="84" t="s">
        <v>1</v>
      </c>
      <c r="B3" s="84"/>
      <c r="C3" s="84"/>
      <c r="D3" s="84"/>
      <c r="E3" s="85"/>
      <c r="F3" s="85"/>
      <c r="G3" s="84"/>
      <c r="H3" s="84"/>
      <c r="I3" s="84"/>
      <c r="J3" s="84"/>
      <c r="K3" s="84"/>
      <c r="L3" s="84"/>
      <c r="M3" s="84"/>
      <c r="N3" s="84"/>
      <c r="O3" s="84"/>
      <c r="P3" s="84"/>
      <c r="Q3" s="89"/>
      <c r="AS3" s="87"/>
    </row>
    <row r="4" spans="1:17" ht="11.25" customHeight="1">
      <c r="A4" s="86"/>
      <c r="B4" s="86"/>
      <c r="C4" s="86"/>
      <c r="D4" s="87"/>
      <c r="E4" s="86"/>
      <c r="F4" s="87"/>
      <c r="G4" s="87"/>
      <c r="H4" s="87"/>
      <c r="I4" s="87"/>
      <c r="J4" s="87"/>
      <c r="K4" s="87"/>
      <c r="L4" s="87"/>
      <c r="M4" s="87"/>
      <c r="N4" s="87"/>
      <c r="O4" s="87"/>
      <c r="P4" s="87"/>
      <c r="Q4" s="86"/>
    </row>
    <row r="5" spans="1:17" ht="23.25">
      <c r="A5" s="84" t="s">
        <v>28</v>
      </c>
      <c r="B5" s="85"/>
      <c r="C5" s="84"/>
      <c r="D5" s="84"/>
      <c r="E5" s="84"/>
      <c r="F5" s="84"/>
      <c r="G5" s="84"/>
      <c r="H5" s="84"/>
      <c r="I5" s="84"/>
      <c r="J5" s="84"/>
      <c r="K5" s="84"/>
      <c r="L5" s="84"/>
      <c r="M5" s="84"/>
      <c r="N5" s="84"/>
      <c r="O5" s="84"/>
      <c r="P5" s="84"/>
      <c r="Q5" s="89"/>
    </row>
    <row r="6" spans="1:17" ht="11.25" customHeight="1">
      <c r="A6" s="87"/>
      <c r="B6" s="90"/>
      <c r="C6" s="86"/>
      <c r="D6" s="87"/>
      <c r="E6" s="90"/>
      <c r="F6" s="87"/>
      <c r="G6" s="87"/>
      <c r="H6" s="87"/>
      <c r="I6" s="87"/>
      <c r="J6" s="87"/>
      <c r="K6" s="87"/>
      <c r="L6" s="87"/>
      <c r="M6" s="87"/>
      <c r="N6" s="87"/>
      <c r="O6" s="87"/>
      <c r="P6" s="87"/>
      <c r="Q6" s="86"/>
    </row>
    <row r="7" spans="1:17" ht="23.25">
      <c r="A7" s="84" t="s">
        <v>95</v>
      </c>
      <c r="B7" s="84"/>
      <c r="C7" s="84"/>
      <c r="D7" s="84"/>
      <c r="E7" s="84"/>
      <c r="F7" s="84"/>
      <c r="G7" s="85"/>
      <c r="H7" s="84"/>
      <c r="I7" s="84"/>
      <c r="J7" s="84"/>
      <c r="K7" s="84"/>
      <c r="L7" s="84"/>
      <c r="M7" s="84"/>
      <c r="N7" s="84"/>
      <c r="O7" s="84"/>
      <c r="P7" s="84"/>
      <c r="Q7" s="89"/>
    </row>
    <row r="8" spans="1:17" ht="11.25" customHeight="1">
      <c r="A8" s="87"/>
      <c r="B8" s="87"/>
      <c r="C8" s="86"/>
      <c r="D8" s="87"/>
      <c r="E8" s="90"/>
      <c r="F8" s="87"/>
      <c r="G8" s="87"/>
      <c r="H8" s="87"/>
      <c r="I8" s="87"/>
      <c r="J8" s="87"/>
      <c r="K8" s="87"/>
      <c r="L8" s="87"/>
      <c r="M8" s="87"/>
      <c r="N8" s="87"/>
      <c r="O8" s="87"/>
      <c r="P8" s="87"/>
      <c r="Q8" s="86"/>
    </row>
    <row r="9" spans="1:17" ht="23.25">
      <c r="A9" s="91" t="s">
        <v>29</v>
      </c>
      <c r="B9" s="84"/>
      <c r="C9" s="84"/>
      <c r="D9" s="84"/>
      <c r="E9" s="84"/>
      <c r="F9" s="84"/>
      <c r="G9" s="84"/>
      <c r="H9" s="85"/>
      <c r="I9" s="84"/>
      <c r="J9" s="84"/>
      <c r="K9" s="84"/>
      <c r="L9" s="84"/>
      <c r="M9" s="84"/>
      <c r="N9" s="84"/>
      <c r="O9" s="84"/>
      <c r="P9" s="84"/>
      <c r="Q9" s="89"/>
    </row>
    <row r="10" spans="1:17" ht="8.25" customHeight="1" thickBot="1">
      <c r="A10" s="92"/>
      <c r="B10" s="92"/>
      <c r="C10" s="92"/>
      <c r="D10" s="92"/>
      <c r="E10" s="92"/>
      <c r="F10" s="92"/>
      <c r="G10" s="92"/>
      <c r="H10" s="92"/>
      <c r="I10" s="92"/>
      <c r="J10" s="92"/>
      <c r="K10" s="92"/>
      <c r="L10" s="92"/>
      <c r="M10" s="92"/>
      <c r="N10" s="92"/>
      <c r="O10" s="92"/>
      <c r="P10" s="92"/>
      <c r="Q10" s="93"/>
    </row>
    <row r="11" spans="1:17" ht="20.25" customHeight="1" thickBot="1">
      <c r="A11" s="94"/>
      <c r="B11" s="95" t="s">
        <v>4</v>
      </c>
      <c r="C11" s="95" t="s">
        <v>5</v>
      </c>
      <c r="D11" s="95" t="s">
        <v>6</v>
      </c>
      <c r="E11" s="95" t="s">
        <v>7</v>
      </c>
      <c r="F11" s="95" t="s">
        <v>8</v>
      </c>
      <c r="G11" s="95" t="s">
        <v>9</v>
      </c>
      <c r="H11" s="95" t="s">
        <v>10</v>
      </c>
      <c r="I11" s="95" t="s">
        <v>11</v>
      </c>
      <c r="J11" s="95" t="s">
        <v>12</v>
      </c>
      <c r="K11" s="95" t="s">
        <v>13</v>
      </c>
      <c r="L11" s="95" t="s">
        <v>14</v>
      </c>
      <c r="M11" s="229" t="s">
        <v>15</v>
      </c>
      <c r="N11" s="227" t="s">
        <v>16</v>
      </c>
      <c r="O11" s="95" t="s">
        <v>17</v>
      </c>
      <c r="P11" s="95" t="s">
        <v>18</v>
      </c>
      <c r="Q11" s="96"/>
    </row>
    <row r="12" spans="1:17" ht="20.25" customHeight="1" thickBot="1">
      <c r="A12" s="95">
        <v>1966</v>
      </c>
      <c r="B12" s="97">
        <v>87</v>
      </c>
      <c r="C12" s="97">
        <v>89</v>
      </c>
      <c r="D12" s="97">
        <v>84</v>
      </c>
      <c r="E12" s="97">
        <v>85</v>
      </c>
      <c r="F12" s="97">
        <v>87</v>
      </c>
      <c r="G12" s="97">
        <v>88</v>
      </c>
      <c r="H12" s="97">
        <v>75</v>
      </c>
      <c r="I12" s="97">
        <v>82</v>
      </c>
      <c r="J12" s="97">
        <v>85</v>
      </c>
      <c r="K12" s="97">
        <v>79</v>
      </c>
      <c r="L12" s="97">
        <v>81</v>
      </c>
      <c r="M12" s="230">
        <v>88</v>
      </c>
      <c r="N12" s="228">
        <f aca="true" t="shared" si="0" ref="N12:N51">AVERAGE(B12:G12)</f>
        <v>86.66666666666667</v>
      </c>
      <c r="O12" s="97">
        <f aca="true" t="shared" si="1" ref="O12:O51">AVERAGE(H12:M12)</f>
        <v>81.66666666666667</v>
      </c>
      <c r="P12" s="97">
        <f aca="true" t="shared" si="2" ref="P12:P51">AVERAGE(B12:M12)</f>
        <v>84.16666666666667</v>
      </c>
      <c r="Q12" s="95">
        <v>1966</v>
      </c>
    </row>
    <row r="13" spans="1:17" ht="20.25" customHeight="1" thickBot="1">
      <c r="A13" s="95">
        <v>1967</v>
      </c>
      <c r="B13" s="97">
        <v>92</v>
      </c>
      <c r="C13" s="97">
        <v>92</v>
      </c>
      <c r="D13" s="97">
        <v>92</v>
      </c>
      <c r="E13" s="97">
        <v>82</v>
      </c>
      <c r="F13" s="97">
        <v>84</v>
      </c>
      <c r="G13" s="97">
        <v>82</v>
      </c>
      <c r="H13" s="97">
        <v>80</v>
      </c>
      <c r="I13" s="97">
        <v>86</v>
      </c>
      <c r="J13" s="97">
        <v>85</v>
      </c>
      <c r="K13" s="97">
        <v>87</v>
      </c>
      <c r="L13" s="97">
        <v>92</v>
      </c>
      <c r="M13" s="230">
        <v>89</v>
      </c>
      <c r="N13" s="228">
        <f t="shared" si="0"/>
        <v>87.33333333333333</v>
      </c>
      <c r="O13" s="97">
        <f t="shared" si="1"/>
        <v>86.5</v>
      </c>
      <c r="P13" s="97">
        <f t="shared" si="2"/>
        <v>86.91666666666667</v>
      </c>
      <c r="Q13" s="95">
        <v>1967</v>
      </c>
    </row>
    <row r="14" spans="1:17" ht="20.25" customHeight="1" thickBot="1">
      <c r="A14" s="95">
        <v>1968</v>
      </c>
      <c r="B14" s="97">
        <v>88</v>
      </c>
      <c r="C14" s="97">
        <v>89</v>
      </c>
      <c r="D14" s="97">
        <v>84</v>
      </c>
      <c r="E14" s="97">
        <v>85</v>
      </c>
      <c r="F14" s="97">
        <v>78</v>
      </c>
      <c r="G14" s="97">
        <v>69</v>
      </c>
      <c r="H14" s="97">
        <v>81</v>
      </c>
      <c r="I14" s="97">
        <v>78</v>
      </c>
      <c r="J14" s="97">
        <v>83</v>
      </c>
      <c r="K14" s="97">
        <v>88</v>
      </c>
      <c r="L14" s="97">
        <v>89</v>
      </c>
      <c r="M14" s="230">
        <v>92</v>
      </c>
      <c r="N14" s="228">
        <f t="shared" si="0"/>
        <v>82.16666666666667</v>
      </c>
      <c r="O14" s="97">
        <f t="shared" si="1"/>
        <v>85.16666666666667</v>
      </c>
      <c r="P14" s="97">
        <f t="shared" si="2"/>
        <v>83.66666666666667</v>
      </c>
      <c r="Q14" s="95">
        <v>1968</v>
      </c>
    </row>
    <row r="15" spans="1:17" ht="20.25" customHeight="1" thickBot="1">
      <c r="A15" s="95">
        <v>1969</v>
      </c>
      <c r="B15" s="97">
        <v>85</v>
      </c>
      <c r="C15" s="97">
        <v>86</v>
      </c>
      <c r="D15" s="97">
        <v>90</v>
      </c>
      <c r="E15" s="97">
        <v>88</v>
      </c>
      <c r="F15" s="97">
        <v>79</v>
      </c>
      <c r="G15" s="97">
        <v>76</v>
      </c>
      <c r="H15" s="97">
        <v>83</v>
      </c>
      <c r="I15" s="97">
        <v>77</v>
      </c>
      <c r="J15" s="97">
        <v>82</v>
      </c>
      <c r="K15" s="97">
        <v>81</v>
      </c>
      <c r="L15" s="97">
        <v>82</v>
      </c>
      <c r="M15" s="230">
        <v>90</v>
      </c>
      <c r="N15" s="228">
        <f t="shared" si="0"/>
        <v>84</v>
      </c>
      <c r="O15" s="97">
        <f t="shared" si="1"/>
        <v>82.5</v>
      </c>
      <c r="P15" s="97">
        <f t="shared" si="2"/>
        <v>83.25</v>
      </c>
      <c r="Q15" s="95">
        <v>1969</v>
      </c>
    </row>
    <row r="16" spans="1:17" ht="20.25" customHeight="1" thickBot="1">
      <c r="A16" s="95">
        <v>1970</v>
      </c>
      <c r="B16" s="97">
        <v>88</v>
      </c>
      <c r="C16" s="97">
        <v>90</v>
      </c>
      <c r="D16" s="97">
        <v>88</v>
      </c>
      <c r="E16" s="97">
        <v>87</v>
      </c>
      <c r="F16" s="97">
        <v>84</v>
      </c>
      <c r="G16" s="97">
        <v>84</v>
      </c>
      <c r="H16" s="97">
        <v>78</v>
      </c>
      <c r="I16" s="97">
        <v>68</v>
      </c>
      <c r="J16" s="97">
        <v>85</v>
      </c>
      <c r="K16" s="97">
        <v>82</v>
      </c>
      <c r="L16" s="97">
        <v>86</v>
      </c>
      <c r="M16" s="230">
        <v>93</v>
      </c>
      <c r="N16" s="228">
        <f t="shared" si="0"/>
        <v>86.83333333333333</v>
      </c>
      <c r="O16" s="97">
        <f t="shared" si="1"/>
        <v>82</v>
      </c>
      <c r="P16" s="97">
        <f t="shared" si="2"/>
        <v>84.41666666666667</v>
      </c>
      <c r="Q16" s="95">
        <v>1970</v>
      </c>
    </row>
    <row r="17" spans="1:17" ht="20.25" customHeight="1" thickBot="1">
      <c r="A17" s="95">
        <v>1971</v>
      </c>
      <c r="B17" s="97">
        <v>88</v>
      </c>
      <c r="C17" s="97">
        <v>92</v>
      </c>
      <c r="D17" s="97">
        <v>87</v>
      </c>
      <c r="E17" s="97">
        <v>86</v>
      </c>
      <c r="F17" s="97">
        <v>84</v>
      </c>
      <c r="G17" s="97">
        <v>75</v>
      </c>
      <c r="H17" s="97">
        <v>72</v>
      </c>
      <c r="I17" s="97">
        <v>80</v>
      </c>
      <c r="J17" s="97">
        <v>76</v>
      </c>
      <c r="K17" s="97">
        <v>78</v>
      </c>
      <c r="L17" s="97">
        <v>82</v>
      </c>
      <c r="M17" s="230">
        <v>86</v>
      </c>
      <c r="N17" s="228">
        <f t="shared" si="0"/>
        <v>85.33333333333333</v>
      </c>
      <c r="O17" s="97">
        <f t="shared" si="1"/>
        <v>79</v>
      </c>
      <c r="P17" s="97">
        <f t="shared" si="2"/>
        <v>82.16666666666667</v>
      </c>
      <c r="Q17" s="95">
        <v>1971</v>
      </c>
    </row>
    <row r="18" spans="1:17" ht="20.25" customHeight="1" thickBot="1">
      <c r="A18" s="95">
        <v>1972</v>
      </c>
      <c r="B18" s="97">
        <v>94</v>
      </c>
      <c r="C18" s="97">
        <v>93</v>
      </c>
      <c r="D18" s="97">
        <v>91</v>
      </c>
      <c r="E18" s="97">
        <v>90</v>
      </c>
      <c r="F18" s="97">
        <v>77</v>
      </c>
      <c r="G18" s="97">
        <v>83</v>
      </c>
      <c r="H18" s="97">
        <v>76</v>
      </c>
      <c r="I18" s="97">
        <v>78</v>
      </c>
      <c r="J18" s="97">
        <v>85</v>
      </c>
      <c r="K18" s="97">
        <v>82</v>
      </c>
      <c r="L18" s="97">
        <v>84</v>
      </c>
      <c r="M18" s="230">
        <v>81</v>
      </c>
      <c r="N18" s="228">
        <f t="shared" si="0"/>
        <v>88</v>
      </c>
      <c r="O18" s="97">
        <f t="shared" si="1"/>
        <v>81</v>
      </c>
      <c r="P18" s="97">
        <f t="shared" si="2"/>
        <v>84.5</v>
      </c>
      <c r="Q18" s="95">
        <v>1972</v>
      </c>
    </row>
    <row r="19" spans="1:17" ht="20.25" customHeight="1" thickBot="1">
      <c r="A19" s="95">
        <v>1973</v>
      </c>
      <c r="B19" s="97">
        <v>92</v>
      </c>
      <c r="C19" s="97">
        <v>83</v>
      </c>
      <c r="D19" s="97">
        <v>91</v>
      </c>
      <c r="E19" s="97">
        <v>91</v>
      </c>
      <c r="F19" s="97">
        <v>80</v>
      </c>
      <c r="G19" s="97">
        <v>80</v>
      </c>
      <c r="H19" s="97">
        <v>79</v>
      </c>
      <c r="I19" s="97">
        <v>71</v>
      </c>
      <c r="J19" s="97">
        <v>75</v>
      </c>
      <c r="K19" s="97">
        <v>69</v>
      </c>
      <c r="L19" s="97">
        <v>80</v>
      </c>
      <c r="M19" s="230">
        <v>88</v>
      </c>
      <c r="N19" s="228">
        <f t="shared" si="0"/>
        <v>86.16666666666667</v>
      </c>
      <c r="O19" s="97">
        <f t="shared" si="1"/>
        <v>77</v>
      </c>
      <c r="P19" s="97">
        <f t="shared" si="2"/>
        <v>81.58333333333333</v>
      </c>
      <c r="Q19" s="95">
        <v>1973</v>
      </c>
    </row>
    <row r="20" spans="1:17" ht="20.25" customHeight="1" thickBot="1">
      <c r="A20" s="95">
        <v>1974</v>
      </c>
      <c r="B20" s="97">
        <v>87</v>
      </c>
      <c r="C20" s="97">
        <v>89</v>
      </c>
      <c r="D20" s="97">
        <v>89</v>
      </c>
      <c r="E20" s="97">
        <v>83</v>
      </c>
      <c r="F20" s="97">
        <v>80</v>
      </c>
      <c r="G20" s="97">
        <v>66</v>
      </c>
      <c r="H20" s="97">
        <v>75</v>
      </c>
      <c r="I20" s="97">
        <v>77</v>
      </c>
      <c r="J20" s="97">
        <v>80</v>
      </c>
      <c r="K20" s="97">
        <v>79</v>
      </c>
      <c r="L20" s="97">
        <v>79</v>
      </c>
      <c r="M20" s="230">
        <v>90</v>
      </c>
      <c r="N20" s="228">
        <f t="shared" si="0"/>
        <v>82.33333333333333</v>
      </c>
      <c r="O20" s="97">
        <f t="shared" si="1"/>
        <v>80</v>
      </c>
      <c r="P20" s="97">
        <f t="shared" si="2"/>
        <v>81.16666666666667</v>
      </c>
      <c r="Q20" s="95">
        <v>1974</v>
      </c>
    </row>
    <row r="21" spans="1:17" ht="20.25" customHeight="1" thickBot="1">
      <c r="A21" s="95">
        <v>1975</v>
      </c>
      <c r="B21" s="97">
        <v>86</v>
      </c>
      <c r="C21" s="97">
        <v>88</v>
      </c>
      <c r="D21" s="97">
        <v>84</v>
      </c>
      <c r="E21" s="97">
        <v>81</v>
      </c>
      <c r="F21" s="97">
        <v>85</v>
      </c>
      <c r="G21" s="97">
        <v>80</v>
      </c>
      <c r="H21" s="97">
        <v>73</v>
      </c>
      <c r="I21" s="97">
        <v>68</v>
      </c>
      <c r="J21" s="97">
        <v>69</v>
      </c>
      <c r="K21" s="97">
        <v>62</v>
      </c>
      <c r="L21" s="97">
        <v>76</v>
      </c>
      <c r="M21" s="230">
        <v>84</v>
      </c>
      <c r="N21" s="228">
        <f t="shared" si="0"/>
        <v>84</v>
      </c>
      <c r="O21" s="97">
        <f t="shared" si="1"/>
        <v>72</v>
      </c>
      <c r="P21" s="97">
        <f t="shared" si="2"/>
        <v>78</v>
      </c>
      <c r="Q21" s="95">
        <v>1975</v>
      </c>
    </row>
    <row r="22" spans="1:17" ht="20.25" customHeight="1" thickBot="1">
      <c r="A22" s="95">
        <v>1976</v>
      </c>
      <c r="B22" s="97">
        <v>87</v>
      </c>
      <c r="C22" s="97">
        <v>87</v>
      </c>
      <c r="D22" s="97">
        <v>86</v>
      </c>
      <c r="E22" s="97">
        <v>86</v>
      </c>
      <c r="F22" s="97">
        <v>74</v>
      </c>
      <c r="G22" s="97">
        <v>69</v>
      </c>
      <c r="H22" s="97">
        <v>69</v>
      </c>
      <c r="I22" s="97">
        <v>65</v>
      </c>
      <c r="J22" s="97">
        <v>64</v>
      </c>
      <c r="K22" s="97">
        <v>67</v>
      </c>
      <c r="L22" s="97">
        <v>83</v>
      </c>
      <c r="M22" s="230">
        <v>87</v>
      </c>
      <c r="N22" s="228">
        <f t="shared" si="0"/>
        <v>81.5</v>
      </c>
      <c r="O22" s="97">
        <f t="shared" si="1"/>
        <v>72.5</v>
      </c>
      <c r="P22" s="97">
        <f t="shared" si="2"/>
        <v>77</v>
      </c>
      <c r="Q22" s="95">
        <v>1976</v>
      </c>
    </row>
    <row r="23" spans="1:17" ht="20.25" customHeight="1" thickBot="1">
      <c r="A23" s="95">
        <v>1977</v>
      </c>
      <c r="B23" s="97">
        <v>90</v>
      </c>
      <c r="C23" s="97">
        <v>90</v>
      </c>
      <c r="D23" s="97">
        <v>91</v>
      </c>
      <c r="E23" s="97">
        <v>86</v>
      </c>
      <c r="F23" s="97">
        <v>79</v>
      </c>
      <c r="G23" s="97">
        <v>79</v>
      </c>
      <c r="H23" s="97">
        <v>69</v>
      </c>
      <c r="I23" s="97">
        <v>80</v>
      </c>
      <c r="J23" s="97">
        <v>78</v>
      </c>
      <c r="K23" s="97">
        <v>83</v>
      </c>
      <c r="L23" s="97">
        <v>81</v>
      </c>
      <c r="M23" s="230">
        <v>89</v>
      </c>
      <c r="N23" s="228">
        <f t="shared" si="0"/>
        <v>85.83333333333333</v>
      </c>
      <c r="O23" s="97">
        <f t="shared" si="1"/>
        <v>80</v>
      </c>
      <c r="P23" s="97">
        <f t="shared" si="2"/>
        <v>82.91666666666667</v>
      </c>
      <c r="Q23" s="95">
        <v>1977</v>
      </c>
    </row>
    <row r="24" spans="1:17" ht="20.25" customHeight="1" thickBot="1">
      <c r="A24" s="95">
        <v>1978</v>
      </c>
      <c r="B24" s="97">
        <v>87</v>
      </c>
      <c r="C24" s="97">
        <v>88</v>
      </c>
      <c r="D24" s="97">
        <v>87</v>
      </c>
      <c r="E24" s="97">
        <v>85</v>
      </c>
      <c r="F24" s="97">
        <v>85</v>
      </c>
      <c r="G24" s="97">
        <v>75</v>
      </c>
      <c r="H24" s="97">
        <v>77</v>
      </c>
      <c r="I24" s="97">
        <v>76</v>
      </c>
      <c r="J24" s="97">
        <v>77</v>
      </c>
      <c r="K24" s="97">
        <v>80</v>
      </c>
      <c r="L24" s="97">
        <v>86</v>
      </c>
      <c r="M24" s="230">
        <v>88</v>
      </c>
      <c r="N24" s="228">
        <f t="shared" si="0"/>
        <v>84.5</v>
      </c>
      <c r="O24" s="97">
        <f t="shared" si="1"/>
        <v>80.66666666666667</v>
      </c>
      <c r="P24" s="97">
        <f t="shared" si="2"/>
        <v>82.58333333333333</v>
      </c>
      <c r="Q24" s="95">
        <v>1978</v>
      </c>
    </row>
    <row r="25" spans="1:17" ht="20.25" customHeight="1" thickBot="1">
      <c r="A25" s="95">
        <v>1979</v>
      </c>
      <c r="B25" s="97">
        <v>89</v>
      </c>
      <c r="C25" s="97">
        <v>85</v>
      </c>
      <c r="D25" s="97">
        <v>87</v>
      </c>
      <c r="E25" s="97">
        <v>85</v>
      </c>
      <c r="F25" s="97">
        <v>84</v>
      </c>
      <c r="G25" s="97">
        <v>76</v>
      </c>
      <c r="H25" s="97">
        <v>76</v>
      </c>
      <c r="I25" s="97">
        <v>78</v>
      </c>
      <c r="J25" s="97">
        <v>78</v>
      </c>
      <c r="K25" s="97">
        <v>81</v>
      </c>
      <c r="L25" s="97">
        <v>82</v>
      </c>
      <c r="M25" s="230">
        <v>81</v>
      </c>
      <c r="N25" s="228">
        <f t="shared" si="0"/>
        <v>84.33333333333333</v>
      </c>
      <c r="O25" s="97">
        <f t="shared" si="1"/>
        <v>79.33333333333333</v>
      </c>
      <c r="P25" s="97">
        <f t="shared" si="2"/>
        <v>81.83333333333333</v>
      </c>
      <c r="Q25" s="95">
        <v>1979</v>
      </c>
    </row>
    <row r="26" spans="1:17" ht="20.25" customHeight="1" thickBot="1">
      <c r="A26" s="95">
        <v>1980</v>
      </c>
      <c r="B26" s="97">
        <v>89</v>
      </c>
      <c r="C26" s="97">
        <v>89</v>
      </c>
      <c r="D26" s="97">
        <v>90</v>
      </c>
      <c r="E26" s="97">
        <v>85</v>
      </c>
      <c r="F26" s="97">
        <v>81</v>
      </c>
      <c r="G26" s="97">
        <v>73</v>
      </c>
      <c r="H26" s="97">
        <v>60</v>
      </c>
      <c r="I26" s="97">
        <v>77</v>
      </c>
      <c r="J26" s="97">
        <v>83</v>
      </c>
      <c r="K26" s="97">
        <v>79</v>
      </c>
      <c r="L26" s="97">
        <v>82</v>
      </c>
      <c r="M26" s="230">
        <v>85</v>
      </c>
      <c r="N26" s="228">
        <f t="shared" si="0"/>
        <v>84.5</v>
      </c>
      <c r="O26" s="97">
        <f t="shared" si="1"/>
        <v>77.66666666666667</v>
      </c>
      <c r="P26" s="97">
        <f t="shared" si="2"/>
        <v>81.08333333333333</v>
      </c>
      <c r="Q26" s="95">
        <v>1980</v>
      </c>
    </row>
    <row r="27" spans="1:17" ht="20.25" customHeight="1" thickBot="1">
      <c r="A27" s="95">
        <v>1981</v>
      </c>
      <c r="B27" s="97">
        <v>86</v>
      </c>
      <c r="C27" s="97">
        <v>89</v>
      </c>
      <c r="D27" s="97">
        <v>92</v>
      </c>
      <c r="E27" s="97">
        <v>86</v>
      </c>
      <c r="F27" s="97">
        <v>83</v>
      </c>
      <c r="G27" s="97">
        <v>69</v>
      </c>
      <c r="H27" s="97">
        <v>71</v>
      </c>
      <c r="I27" s="97">
        <v>75</v>
      </c>
      <c r="J27" s="97">
        <v>77</v>
      </c>
      <c r="K27" s="97">
        <v>77</v>
      </c>
      <c r="L27" s="97">
        <v>77</v>
      </c>
      <c r="M27" s="230">
        <v>88</v>
      </c>
      <c r="N27" s="228">
        <f t="shared" si="0"/>
        <v>84.16666666666667</v>
      </c>
      <c r="O27" s="97">
        <f t="shared" si="1"/>
        <v>77.5</v>
      </c>
      <c r="P27" s="97">
        <f t="shared" si="2"/>
        <v>80.83333333333333</v>
      </c>
      <c r="Q27" s="95">
        <v>1981</v>
      </c>
    </row>
    <row r="28" spans="1:17" ht="20.25" customHeight="1" thickBot="1">
      <c r="A28" s="95">
        <v>1982</v>
      </c>
      <c r="B28" s="97">
        <v>85</v>
      </c>
      <c r="C28" s="97">
        <v>90</v>
      </c>
      <c r="D28" s="97">
        <v>86</v>
      </c>
      <c r="E28" s="97">
        <v>78</v>
      </c>
      <c r="F28" s="97">
        <v>74</v>
      </c>
      <c r="G28" s="97">
        <v>69</v>
      </c>
      <c r="H28" s="97">
        <v>66</v>
      </c>
      <c r="I28" s="97">
        <v>70</v>
      </c>
      <c r="J28" s="97">
        <v>64</v>
      </c>
      <c r="K28" s="97">
        <v>73</v>
      </c>
      <c r="L28" s="97">
        <v>74</v>
      </c>
      <c r="M28" s="230">
        <v>85</v>
      </c>
      <c r="N28" s="228">
        <f t="shared" si="0"/>
        <v>80.33333333333333</v>
      </c>
      <c r="O28" s="97">
        <f t="shared" si="1"/>
        <v>72</v>
      </c>
      <c r="P28" s="97">
        <f t="shared" si="2"/>
        <v>76.16666666666667</v>
      </c>
      <c r="Q28" s="95">
        <v>1982</v>
      </c>
    </row>
    <row r="29" spans="1:17" ht="20.25" customHeight="1" thickBot="1">
      <c r="A29" s="95">
        <v>1983</v>
      </c>
      <c r="B29" s="97">
        <v>83</v>
      </c>
      <c r="C29" s="97">
        <v>89</v>
      </c>
      <c r="D29" s="97">
        <v>84</v>
      </c>
      <c r="E29" s="97">
        <v>81</v>
      </c>
      <c r="F29" s="97">
        <v>82</v>
      </c>
      <c r="G29" s="97">
        <v>76</v>
      </c>
      <c r="H29" s="97">
        <v>78</v>
      </c>
      <c r="I29" s="97">
        <v>69</v>
      </c>
      <c r="J29" s="97">
        <v>66</v>
      </c>
      <c r="K29" s="97">
        <v>69</v>
      </c>
      <c r="L29" s="97">
        <v>79</v>
      </c>
      <c r="M29" s="230">
        <v>82</v>
      </c>
      <c r="N29" s="228">
        <f t="shared" si="0"/>
        <v>82.5</v>
      </c>
      <c r="O29" s="97">
        <f t="shared" si="1"/>
        <v>73.83333333333333</v>
      </c>
      <c r="P29" s="97">
        <f t="shared" si="2"/>
        <v>78.16666666666667</v>
      </c>
      <c r="Q29" s="95">
        <v>1983</v>
      </c>
    </row>
    <row r="30" spans="1:17" ht="20.25" customHeight="1" thickBot="1">
      <c r="A30" s="95">
        <v>1984</v>
      </c>
      <c r="B30" s="99">
        <v>86</v>
      </c>
      <c r="C30" s="99">
        <v>83</v>
      </c>
      <c r="D30" s="99">
        <v>85</v>
      </c>
      <c r="E30" s="99">
        <v>82</v>
      </c>
      <c r="F30" s="99">
        <v>73</v>
      </c>
      <c r="G30" s="99">
        <v>63</v>
      </c>
      <c r="H30" s="99">
        <v>76</v>
      </c>
      <c r="I30" s="99">
        <v>73</v>
      </c>
      <c r="J30" s="99">
        <v>80</v>
      </c>
      <c r="K30" s="99">
        <v>79</v>
      </c>
      <c r="L30" s="99">
        <v>90</v>
      </c>
      <c r="M30" s="231">
        <v>89</v>
      </c>
      <c r="N30" s="228">
        <f t="shared" si="0"/>
        <v>78.66666666666667</v>
      </c>
      <c r="O30" s="97">
        <f t="shared" si="1"/>
        <v>81.16666666666667</v>
      </c>
      <c r="P30" s="97">
        <f t="shared" si="2"/>
        <v>79.91666666666667</v>
      </c>
      <c r="Q30" s="95">
        <v>1984</v>
      </c>
    </row>
    <row r="31" spans="1:17" ht="20.25" customHeight="1" thickBot="1">
      <c r="A31" s="95">
        <v>1985</v>
      </c>
      <c r="B31" s="99">
        <v>83</v>
      </c>
      <c r="C31" s="99">
        <v>88</v>
      </c>
      <c r="D31" s="99">
        <v>86</v>
      </c>
      <c r="E31" s="99">
        <v>69</v>
      </c>
      <c r="F31" s="99">
        <v>80</v>
      </c>
      <c r="G31" s="99">
        <v>66</v>
      </c>
      <c r="H31" s="99">
        <v>65</v>
      </c>
      <c r="I31" s="99">
        <v>73</v>
      </c>
      <c r="J31" s="99">
        <v>72</v>
      </c>
      <c r="K31" s="99">
        <v>74</v>
      </c>
      <c r="L31" s="99">
        <v>81</v>
      </c>
      <c r="M31" s="231">
        <v>84</v>
      </c>
      <c r="N31" s="228">
        <f t="shared" si="0"/>
        <v>78.66666666666667</v>
      </c>
      <c r="O31" s="97">
        <f t="shared" si="1"/>
        <v>74.83333333333333</v>
      </c>
      <c r="P31" s="97">
        <f t="shared" si="2"/>
        <v>76.75</v>
      </c>
      <c r="Q31" s="95">
        <v>1985</v>
      </c>
    </row>
    <row r="32" spans="1:17" ht="20.25" customHeight="1" thickBot="1">
      <c r="A32" s="95">
        <v>1986</v>
      </c>
      <c r="B32" s="99">
        <v>87</v>
      </c>
      <c r="C32" s="99">
        <v>86</v>
      </c>
      <c r="D32" s="99">
        <v>87</v>
      </c>
      <c r="E32" s="99">
        <v>71</v>
      </c>
      <c r="F32" s="99">
        <v>78</v>
      </c>
      <c r="G32" s="99">
        <v>75</v>
      </c>
      <c r="H32" s="99">
        <v>65</v>
      </c>
      <c r="I32" s="99">
        <v>65</v>
      </c>
      <c r="J32" s="99">
        <v>70</v>
      </c>
      <c r="K32" s="99">
        <v>68</v>
      </c>
      <c r="L32" s="99">
        <v>77</v>
      </c>
      <c r="M32" s="231">
        <v>81</v>
      </c>
      <c r="N32" s="228">
        <f t="shared" si="0"/>
        <v>80.66666666666667</v>
      </c>
      <c r="O32" s="97">
        <f t="shared" si="1"/>
        <v>71</v>
      </c>
      <c r="P32" s="97">
        <f t="shared" si="2"/>
        <v>75.83333333333333</v>
      </c>
      <c r="Q32" s="95">
        <v>1986</v>
      </c>
    </row>
    <row r="33" spans="1:17" ht="20.25" customHeight="1" thickBot="1">
      <c r="A33" s="95">
        <v>1987</v>
      </c>
      <c r="B33" s="99">
        <v>82</v>
      </c>
      <c r="C33" s="99">
        <v>88</v>
      </c>
      <c r="D33" s="99">
        <v>85</v>
      </c>
      <c r="E33" s="99">
        <v>81</v>
      </c>
      <c r="F33" s="99">
        <v>75</v>
      </c>
      <c r="G33" s="99">
        <v>63</v>
      </c>
      <c r="H33" s="99">
        <v>71</v>
      </c>
      <c r="I33" s="99">
        <v>76</v>
      </c>
      <c r="J33" s="99">
        <v>71</v>
      </c>
      <c r="K33" s="99">
        <v>76</v>
      </c>
      <c r="L33" s="99">
        <v>79</v>
      </c>
      <c r="M33" s="231">
        <v>79</v>
      </c>
      <c r="N33" s="228">
        <f t="shared" si="0"/>
        <v>79</v>
      </c>
      <c r="O33" s="97">
        <f t="shared" si="1"/>
        <v>75.33333333333333</v>
      </c>
      <c r="P33" s="97">
        <f t="shared" si="2"/>
        <v>77.16666666666667</v>
      </c>
      <c r="Q33" s="95">
        <v>1987</v>
      </c>
    </row>
    <row r="34" spans="1:17" ht="20.25" customHeight="1" thickBot="1">
      <c r="A34" s="95">
        <v>1988</v>
      </c>
      <c r="B34" s="99">
        <v>89</v>
      </c>
      <c r="C34" s="99">
        <v>88</v>
      </c>
      <c r="D34" s="99">
        <v>84</v>
      </c>
      <c r="E34" s="99">
        <v>79</v>
      </c>
      <c r="F34" s="99">
        <v>83</v>
      </c>
      <c r="G34" s="99">
        <v>61</v>
      </c>
      <c r="H34" s="99">
        <v>54</v>
      </c>
      <c r="I34" s="99">
        <v>71</v>
      </c>
      <c r="J34" s="99">
        <v>76</v>
      </c>
      <c r="K34" s="99">
        <v>73</v>
      </c>
      <c r="L34" s="99">
        <v>82</v>
      </c>
      <c r="M34" s="231">
        <v>86</v>
      </c>
      <c r="N34" s="228">
        <f t="shared" si="0"/>
        <v>80.66666666666667</v>
      </c>
      <c r="O34" s="97">
        <f t="shared" si="1"/>
        <v>73.66666666666667</v>
      </c>
      <c r="P34" s="97">
        <f t="shared" si="2"/>
        <v>77.16666666666667</v>
      </c>
      <c r="Q34" s="95">
        <v>1988</v>
      </c>
    </row>
    <row r="35" spans="1:17" ht="20.25" customHeight="1" thickBot="1">
      <c r="A35" s="95">
        <v>1989</v>
      </c>
      <c r="B35" s="99">
        <v>86</v>
      </c>
      <c r="C35" s="99">
        <v>91</v>
      </c>
      <c r="D35" s="99">
        <v>90</v>
      </c>
      <c r="E35" s="99">
        <v>82</v>
      </c>
      <c r="F35" s="99">
        <v>73</v>
      </c>
      <c r="G35" s="99">
        <v>71</v>
      </c>
      <c r="H35" s="99">
        <v>54</v>
      </c>
      <c r="I35" s="99">
        <v>61</v>
      </c>
      <c r="J35" s="99">
        <v>65</v>
      </c>
      <c r="K35" s="99">
        <v>66</v>
      </c>
      <c r="L35" s="99">
        <v>78</v>
      </c>
      <c r="M35" s="231">
        <v>77</v>
      </c>
      <c r="N35" s="228">
        <f t="shared" si="0"/>
        <v>82.16666666666667</v>
      </c>
      <c r="O35" s="97">
        <f t="shared" si="1"/>
        <v>66.83333333333333</v>
      </c>
      <c r="P35" s="97">
        <f t="shared" si="2"/>
        <v>74.5</v>
      </c>
      <c r="Q35" s="95">
        <v>1989</v>
      </c>
    </row>
    <row r="36" spans="1:17" ht="20.25" customHeight="1" thickBot="1">
      <c r="A36" s="95">
        <v>1990</v>
      </c>
      <c r="B36" s="97">
        <v>79</v>
      </c>
      <c r="C36" s="97">
        <v>81</v>
      </c>
      <c r="D36" s="97">
        <v>79</v>
      </c>
      <c r="E36" s="97">
        <v>72</v>
      </c>
      <c r="F36" s="97">
        <v>74</v>
      </c>
      <c r="G36" s="97">
        <v>60</v>
      </c>
      <c r="H36" s="97">
        <v>54</v>
      </c>
      <c r="I36" s="97">
        <v>70</v>
      </c>
      <c r="J36" s="97">
        <v>70</v>
      </c>
      <c r="K36" s="97">
        <v>67</v>
      </c>
      <c r="L36" s="97">
        <v>83</v>
      </c>
      <c r="M36" s="230">
        <v>78</v>
      </c>
      <c r="N36" s="228">
        <f t="shared" si="0"/>
        <v>74.16666666666667</v>
      </c>
      <c r="O36" s="97">
        <f t="shared" si="1"/>
        <v>70.33333333333333</v>
      </c>
      <c r="P36" s="97">
        <f t="shared" si="2"/>
        <v>72.25</v>
      </c>
      <c r="Q36" s="95">
        <v>1990</v>
      </c>
    </row>
    <row r="37" spans="1:17" ht="20.25" customHeight="1" thickBot="1">
      <c r="A37" s="95">
        <v>1991</v>
      </c>
      <c r="B37" s="97">
        <v>91</v>
      </c>
      <c r="C37" s="97">
        <v>87</v>
      </c>
      <c r="D37" s="97">
        <v>81</v>
      </c>
      <c r="E37" s="97">
        <v>81</v>
      </c>
      <c r="F37" s="97">
        <v>74</v>
      </c>
      <c r="G37" s="97">
        <v>67</v>
      </c>
      <c r="H37" s="97">
        <v>73</v>
      </c>
      <c r="I37" s="97">
        <v>78</v>
      </c>
      <c r="J37" s="97">
        <v>69</v>
      </c>
      <c r="K37" s="97">
        <v>74</v>
      </c>
      <c r="L37" s="97">
        <v>80</v>
      </c>
      <c r="M37" s="230">
        <v>85</v>
      </c>
      <c r="N37" s="228">
        <f t="shared" si="0"/>
        <v>80.16666666666667</v>
      </c>
      <c r="O37" s="97">
        <f t="shared" si="1"/>
        <v>76.5</v>
      </c>
      <c r="P37" s="97">
        <f t="shared" si="2"/>
        <v>78.33333333333333</v>
      </c>
      <c r="Q37" s="95">
        <v>1991</v>
      </c>
    </row>
    <row r="38" spans="1:17" ht="20.25" customHeight="1" thickBot="1">
      <c r="A38" s="95">
        <v>1992</v>
      </c>
      <c r="B38" s="97">
        <v>89</v>
      </c>
      <c r="C38" s="97">
        <v>88</v>
      </c>
      <c r="D38" s="97">
        <v>89</v>
      </c>
      <c r="E38" s="97">
        <v>85</v>
      </c>
      <c r="F38" s="97">
        <v>79</v>
      </c>
      <c r="G38" s="97">
        <v>73</v>
      </c>
      <c r="H38" s="97">
        <v>60</v>
      </c>
      <c r="I38" s="97">
        <v>66</v>
      </c>
      <c r="J38" s="97">
        <v>68</v>
      </c>
      <c r="K38" s="97">
        <v>73</v>
      </c>
      <c r="L38" s="97">
        <v>81</v>
      </c>
      <c r="M38" s="230">
        <v>87</v>
      </c>
      <c r="N38" s="228">
        <f t="shared" si="0"/>
        <v>83.83333333333333</v>
      </c>
      <c r="O38" s="97">
        <f t="shared" si="1"/>
        <v>72.5</v>
      </c>
      <c r="P38" s="97">
        <f t="shared" si="2"/>
        <v>78.16666666666667</v>
      </c>
      <c r="Q38" s="95">
        <v>1992</v>
      </c>
    </row>
    <row r="39" spans="1:17" ht="20.25" customHeight="1" thickBot="1">
      <c r="A39" s="95">
        <v>1993</v>
      </c>
      <c r="B39" s="100">
        <v>88.43333333333334</v>
      </c>
      <c r="C39" s="100">
        <v>89.48387096774194</v>
      </c>
      <c r="D39" s="100">
        <v>83.41935483870968</v>
      </c>
      <c r="E39" s="100">
        <v>90.28571428571429</v>
      </c>
      <c r="F39" s="100">
        <v>72.64516129032258</v>
      </c>
      <c r="G39" s="100">
        <v>71.73333333333333</v>
      </c>
      <c r="H39" s="100">
        <v>69.70967741935483</v>
      </c>
      <c r="I39" s="100">
        <v>72.46666666666667</v>
      </c>
      <c r="J39" s="100">
        <v>78.7741935483871</v>
      </c>
      <c r="K39" s="100">
        <v>80.2258064516129</v>
      </c>
      <c r="L39" s="100">
        <v>87.23333333333333</v>
      </c>
      <c r="M39" s="232">
        <v>87</v>
      </c>
      <c r="N39" s="228">
        <f t="shared" si="0"/>
        <v>82.66679467485919</v>
      </c>
      <c r="O39" s="97">
        <f t="shared" si="1"/>
        <v>79.23494623655914</v>
      </c>
      <c r="P39" s="97">
        <f t="shared" si="2"/>
        <v>80.95087045570916</v>
      </c>
      <c r="Q39" s="95">
        <v>1993</v>
      </c>
    </row>
    <row r="40" spans="1:17" ht="20.25" customHeight="1" thickBot="1">
      <c r="A40" s="95">
        <v>1994</v>
      </c>
      <c r="B40" s="100">
        <v>86</v>
      </c>
      <c r="C40" s="100">
        <v>90</v>
      </c>
      <c r="D40" s="100">
        <v>88</v>
      </c>
      <c r="E40" s="100">
        <v>77</v>
      </c>
      <c r="F40" s="100">
        <v>79</v>
      </c>
      <c r="G40" s="100">
        <v>75</v>
      </c>
      <c r="H40" s="100">
        <v>75</v>
      </c>
      <c r="I40" s="100">
        <v>73</v>
      </c>
      <c r="J40" s="100">
        <v>62</v>
      </c>
      <c r="K40" s="100">
        <v>71</v>
      </c>
      <c r="L40" s="100">
        <v>86</v>
      </c>
      <c r="M40" s="232">
        <v>84</v>
      </c>
      <c r="N40" s="228">
        <f t="shared" si="0"/>
        <v>82.5</v>
      </c>
      <c r="O40" s="97">
        <f t="shared" si="1"/>
        <v>75.16666666666667</v>
      </c>
      <c r="P40" s="97">
        <f t="shared" si="2"/>
        <v>78.83333333333333</v>
      </c>
      <c r="Q40" s="95">
        <v>1994</v>
      </c>
    </row>
    <row r="41" spans="1:17" ht="20.25" customHeight="1" thickBot="1">
      <c r="A41" s="95">
        <v>1995</v>
      </c>
      <c r="B41" s="100">
        <v>91.43333333333334</v>
      </c>
      <c r="C41" s="100">
        <v>88.48387096774194</v>
      </c>
      <c r="D41" s="100">
        <v>85.09677419354838</v>
      </c>
      <c r="E41" s="100">
        <v>84.46428571428571</v>
      </c>
      <c r="F41" s="100">
        <v>75.83870967741936</v>
      </c>
      <c r="G41" s="100">
        <v>75.96666666666667</v>
      </c>
      <c r="H41" s="100">
        <v>67.58064516129032</v>
      </c>
      <c r="I41" s="100">
        <v>74.56666666666666</v>
      </c>
      <c r="J41" s="100">
        <v>66.54838709677419</v>
      </c>
      <c r="K41" s="100">
        <v>61.54838709677419</v>
      </c>
      <c r="L41" s="100">
        <v>80.76666666666667</v>
      </c>
      <c r="M41" s="232">
        <v>86.6774193548387</v>
      </c>
      <c r="N41" s="228">
        <f t="shared" si="0"/>
        <v>83.54727342549923</v>
      </c>
      <c r="O41" s="97">
        <f t="shared" si="1"/>
        <v>72.94802867383513</v>
      </c>
      <c r="P41" s="97">
        <f t="shared" si="2"/>
        <v>78.24765104966717</v>
      </c>
      <c r="Q41" s="95">
        <v>1995</v>
      </c>
    </row>
    <row r="42" spans="1:17" ht="20.25" customHeight="1" thickBot="1">
      <c r="A42" s="95">
        <v>1996</v>
      </c>
      <c r="B42" s="100">
        <v>83.03333333333333</v>
      </c>
      <c r="C42" s="100">
        <v>86.41935483870968</v>
      </c>
      <c r="D42" s="100">
        <v>81.45161290322581</v>
      </c>
      <c r="E42" s="100">
        <v>84.6896551724138</v>
      </c>
      <c r="F42" s="100">
        <v>77.48387096774194</v>
      </c>
      <c r="G42" s="100">
        <v>62.4</v>
      </c>
      <c r="H42" s="100">
        <v>77.35483870967742</v>
      </c>
      <c r="I42" s="100">
        <v>71.13333333333334</v>
      </c>
      <c r="J42" s="100">
        <v>73.29032258064517</v>
      </c>
      <c r="K42" s="100">
        <v>75.45161290322581</v>
      </c>
      <c r="L42" s="100">
        <v>86.43333333333334</v>
      </c>
      <c r="M42" s="232">
        <v>88.3225806451613</v>
      </c>
      <c r="N42" s="228">
        <f t="shared" si="0"/>
        <v>79.24630453590409</v>
      </c>
      <c r="O42" s="97">
        <f t="shared" si="1"/>
        <v>78.66433691756272</v>
      </c>
      <c r="P42" s="97">
        <f t="shared" si="2"/>
        <v>78.9553207267334</v>
      </c>
      <c r="Q42" s="95">
        <v>1996</v>
      </c>
    </row>
    <row r="43" spans="1:17" ht="20.25" customHeight="1" thickBot="1">
      <c r="A43" s="95">
        <v>1997</v>
      </c>
      <c r="B43" s="100">
        <v>89.43333333333334</v>
      </c>
      <c r="C43" s="100">
        <v>86.41935483870968</v>
      </c>
      <c r="D43" s="100">
        <v>88.29032258064517</v>
      </c>
      <c r="E43" s="100">
        <v>80.32142857142857</v>
      </c>
      <c r="F43" s="100">
        <v>80.41935483870968</v>
      </c>
      <c r="G43" s="100">
        <v>70.46666666666667</v>
      </c>
      <c r="H43" s="100">
        <v>74.48387096774194</v>
      </c>
      <c r="I43" s="100">
        <v>71.46666666666667</v>
      </c>
      <c r="J43" s="100">
        <v>78.29032258064517</v>
      </c>
      <c r="K43" s="100">
        <v>73.41935483870968</v>
      </c>
      <c r="L43" s="100">
        <v>81.4</v>
      </c>
      <c r="M43" s="232">
        <v>85</v>
      </c>
      <c r="N43" s="228">
        <f t="shared" si="0"/>
        <v>82.55841013824886</v>
      </c>
      <c r="O43" s="97">
        <f t="shared" si="1"/>
        <v>77.34336917562725</v>
      </c>
      <c r="P43" s="97">
        <f t="shared" si="2"/>
        <v>79.95088965693805</v>
      </c>
      <c r="Q43" s="95">
        <v>1997</v>
      </c>
    </row>
    <row r="44" spans="1:17" ht="20.25" customHeight="1" thickBot="1">
      <c r="A44" s="95">
        <v>1998</v>
      </c>
      <c r="B44" s="100">
        <v>89.3892361111111</v>
      </c>
      <c r="C44" s="100">
        <v>88.48387096774194</v>
      </c>
      <c r="D44" s="100">
        <v>83.83870967741936</v>
      </c>
      <c r="E44" s="100">
        <v>84.67857142857143</v>
      </c>
      <c r="F44" s="100">
        <v>79.61290322580645</v>
      </c>
      <c r="G44" s="100">
        <v>85.53333333333333</v>
      </c>
      <c r="H44" s="100">
        <v>77.3225806451613</v>
      </c>
      <c r="I44" s="100">
        <v>84.23333333333333</v>
      </c>
      <c r="J44" s="100">
        <v>84.96774193548387</v>
      </c>
      <c r="K44" s="100">
        <v>75.03225806451613</v>
      </c>
      <c r="L44" s="100">
        <v>87.7</v>
      </c>
      <c r="M44" s="232">
        <v>89.35483870967742</v>
      </c>
      <c r="N44" s="228">
        <f t="shared" si="0"/>
        <v>85.25610412399726</v>
      </c>
      <c r="O44" s="97">
        <f t="shared" si="1"/>
        <v>83.10179211469534</v>
      </c>
      <c r="P44" s="97">
        <f t="shared" si="2"/>
        <v>84.17894811934632</v>
      </c>
      <c r="Q44" s="95">
        <v>1998</v>
      </c>
    </row>
    <row r="45" spans="1:17" ht="20.25" customHeight="1" thickBot="1">
      <c r="A45" s="95">
        <v>1999</v>
      </c>
      <c r="B45" s="100">
        <v>92.5</v>
      </c>
      <c r="C45" s="100">
        <v>90.7741935483871</v>
      </c>
      <c r="D45" s="100">
        <v>90.16129032258064</v>
      </c>
      <c r="E45" s="100">
        <v>91.21428571428571</v>
      </c>
      <c r="F45" s="100">
        <v>81.29032258064517</v>
      </c>
      <c r="G45" s="100">
        <v>77.96666666666667</v>
      </c>
      <c r="H45" s="100">
        <v>70.48387096774194</v>
      </c>
      <c r="I45" s="100">
        <v>71.43333333333334</v>
      </c>
      <c r="J45" s="100">
        <v>68.54838709677419</v>
      </c>
      <c r="K45" s="100">
        <v>75</v>
      </c>
      <c r="L45" s="100">
        <v>77</v>
      </c>
      <c r="M45" s="232">
        <v>83</v>
      </c>
      <c r="N45" s="228">
        <f t="shared" si="0"/>
        <v>87.31779313876088</v>
      </c>
      <c r="O45" s="97">
        <f t="shared" si="1"/>
        <v>74.24426523297491</v>
      </c>
      <c r="P45" s="97">
        <f t="shared" si="2"/>
        <v>80.7810291858679</v>
      </c>
      <c r="Q45" s="95">
        <v>1999</v>
      </c>
    </row>
    <row r="46" spans="1:17" ht="20.25" customHeight="1" thickBot="1">
      <c r="A46" s="95">
        <v>2000</v>
      </c>
      <c r="B46" s="100">
        <v>88.22384259259258</v>
      </c>
      <c r="C46" s="100">
        <v>87.06923139584428</v>
      </c>
      <c r="D46" s="100">
        <v>89.33758490613329</v>
      </c>
      <c r="E46" s="100">
        <v>84.11362547892719</v>
      </c>
      <c r="F46" s="100">
        <v>82.6607522182119</v>
      </c>
      <c r="G46" s="100">
        <v>71.22349537037037</v>
      </c>
      <c r="H46" s="100">
        <v>71.76002659974432</v>
      </c>
      <c r="I46" s="100">
        <v>69.99872685185186</v>
      </c>
      <c r="J46" s="100">
        <v>82.78890721733465</v>
      </c>
      <c r="K46" s="100">
        <v>77.65764421510391</v>
      </c>
      <c r="L46" s="100">
        <v>86</v>
      </c>
      <c r="M46" s="232">
        <v>85</v>
      </c>
      <c r="N46" s="228">
        <f t="shared" si="0"/>
        <v>83.77142199367994</v>
      </c>
      <c r="O46" s="97">
        <f t="shared" si="1"/>
        <v>78.8675508140058</v>
      </c>
      <c r="P46" s="97">
        <f t="shared" si="2"/>
        <v>81.31948640384286</v>
      </c>
      <c r="Q46" s="95">
        <v>2000</v>
      </c>
    </row>
    <row r="47" spans="1:17" ht="19.5" customHeight="1" thickBot="1">
      <c r="A47" s="95">
        <v>2001</v>
      </c>
      <c r="B47" s="100">
        <v>83.26365740740741</v>
      </c>
      <c r="C47" s="100">
        <v>83.76534498207886</v>
      </c>
      <c r="D47" s="100">
        <v>88.71071012544805</v>
      </c>
      <c r="E47" s="100">
        <v>84.44593377976197</v>
      </c>
      <c r="F47" s="100">
        <v>86.51870519713262</v>
      </c>
      <c r="G47" s="100">
        <v>78.22703935185181</v>
      </c>
      <c r="H47" s="100">
        <v>69.20964569704488</v>
      </c>
      <c r="I47" s="100">
        <v>73.63244444444449</v>
      </c>
      <c r="J47" s="100">
        <v>74.47438873850164</v>
      </c>
      <c r="K47" s="100">
        <v>74.70781355744458</v>
      </c>
      <c r="L47" s="100">
        <v>87.0726273148148</v>
      </c>
      <c r="M47" s="232">
        <v>83.40351718174298</v>
      </c>
      <c r="N47" s="228">
        <f t="shared" si="0"/>
        <v>84.15523180728012</v>
      </c>
      <c r="O47" s="97">
        <f t="shared" si="1"/>
        <v>77.08340615566556</v>
      </c>
      <c r="P47" s="97">
        <f t="shared" si="2"/>
        <v>80.61931898147283</v>
      </c>
      <c r="Q47" s="95">
        <v>2001</v>
      </c>
    </row>
    <row r="48" spans="1:17" ht="19.5" customHeight="1" thickBot="1">
      <c r="A48" s="95">
        <v>2002</v>
      </c>
      <c r="B48" s="100">
        <v>89.35995370370371</v>
      </c>
      <c r="C48" s="100">
        <v>90.09979838709678</v>
      </c>
      <c r="D48" s="100">
        <v>86.56866039426524</v>
      </c>
      <c r="E48" s="100">
        <v>79.75582837301587</v>
      </c>
      <c r="F48" s="100">
        <v>76.4043458781362</v>
      </c>
      <c r="G48" s="100">
        <v>71.65972222222223</v>
      </c>
      <c r="H48" s="100">
        <v>78.21771452114191</v>
      </c>
      <c r="I48" s="100">
        <v>76.7428240740741</v>
      </c>
      <c r="J48" s="100">
        <v>80.48732439155826</v>
      </c>
      <c r="K48" s="100">
        <v>84.8188812755345</v>
      </c>
      <c r="L48" s="100">
        <v>81.88414351851854</v>
      </c>
      <c r="M48" s="232">
        <v>84.5519493946913</v>
      </c>
      <c r="N48" s="228">
        <f t="shared" si="0"/>
        <v>82.30805149307334</v>
      </c>
      <c r="O48" s="97">
        <f t="shared" si="1"/>
        <v>81.1171395292531</v>
      </c>
      <c r="P48" s="97">
        <f t="shared" si="2"/>
        <v>81.71259551116322</v>
      </c>
      <c r="Q48" s="95">
        <v>2002</v>
      </c>
    </row>
    <row r="49" spans="1:17" ht="19.5" customHeight="1" thickBot="1">
      <c r="A49" s="95">
        <v>2003</v>
      </c>
      <c r="B49" s="100">
        <v>90.15162037037035</v>
      </c>
      <c r="C49" s="100">
        <v>89.29278673835127</v>
      </c>
      <c r="D49" s="100">
        <v>87.29681899641577</v>
      </c>
      <c r="E49" s="100">
        <v>81.70721726190477</v>
      </c>
      <c r="F49" s="100">
        <v>76.13048835125447</v>
      </c>
      <c r="G49" s="100">
        <v>66.0795138888889</v>
      </c>
      <c r="H49" s="100">
        <v>77.34594784695592</v>
      </c>
      <c r="I49" s="100">
        <v>70.73031067251462</v>
      </c>
      <c r="J49" s="100">
        <v>73.93451105346267</v>
      </c>
      <c r="K49" s="100">
        <v>67.77352698824471</v>
      </c>
      <c r="L49" s="100">
        <v>80.82523148148148</v>
      </c>
      <c r="M49" s="232">
        <v>87.3360539566051</v>
      </c>
      <c r="N49" s="228">
        <f t="shared" si="0"/>
        <v>81.77640760119759</v>
      </c>
      <c r="O49" s="97">
        <f t="shared" si="1"/>
        <v>76.32426366654408</v>
      </c>
      <c r="P49" s="97">
        <f t="shared" si="2"/>
        <v>79.05033563387083</v>
      </c>
      <c r="Q49" s="95">
        <v>2003</v>
      </c>
    </row>
    <row r="50" spans="1:17" ht="19.5" customHeight="1" thickBot="1">
      <c r="A50" s="95">
        <v>2004</v>
      </c>
      <c r="B50" s="100">
        <v>89.00995370370374</v>
      </c>
      <c r="C50" s="100">
        <v>87.26193150487507</v>
      </c>
      <c r="D50" s="100">
        <v>88.34811827956989</v>
      </c>
      <c r="E50" s="100">
        <v>85.84351053639845</v>
      </c>
      <c r="F50" s="100">
        <v>80.34296594982078</v>
      </c>
      <c r="G50" s="100">
        <v>73.76076388888892</v>
      </c>
      <c r="H50" s="100">
        <v>77.42025324585809</v>
      </c>
      <c r="I50" s="100">
        <v>77.26990740740739</v>
      </c>
      <c r="J50" s="100">
        <v>80.34094512118703</v>
      </c>
      <c r="K50" s="100">
        <v>77.64656882096398</v>
      </c>
      <c r="L50" s="100">
        <v>80.55509259259262</v>
      </c>
      <c r="M50" s="232">
        <v>79.73849067599069</v>
      </c>
      <c r="N50" s="228">
        <f t="shared" si="0"/>
        <v>84.09454064387613</v>
      </c>
      <c r="O50" s="97">
        <f t="shared" si="1"/>
        <v>78.8285429773333</v>
      </c>
      <c r="P50" s="97">
        <f t="shared" si="2"/>
        <v>81.46154181060471</v>
      </c>
      <c r="Q50" s="95">
        <v>2004</v>
      </c>
    </row>
    <row r="51" spans="1:17" ht="19.5" customHeight="1" thickBot="1">
      <c r="A51" s="95">
        <v>2005</v>
      </c>
      <c r="B51" s="100">
        <v>91.64513888888891</v>
      </c>
      <c r="C51" s="100">
        <v>92.61197505451537</v>
      </c>
      <c r="D51" s="100">
        <v>85</v>
      </c>
      <c r="E51" s="100">
        <v>86</v>
      </c>
      <c r="F51" s="100">
        <v>81.28650458019557</v>
      </c>
      <c r="G51" s="100">
        <v>68</v>
      </c>
      <c r="H51" s="100">
        <v>68</v>
      </c>
      <c r="I51" s="100">
        <v>66</v>
      </c>
      <c r="J51" s="100">
        <v>74</v>
      </c>
      <c r="K51" s="100">
        <v>79</v>
      </c>
      <c r="L51" s="100">
        <v>78</v>
      </c>
      <c r="M51" s="232">
        <v>83</v>
      </c>
      <c r="N51" s="228">
        <f t="shared" si="0"/>
        <v>84.09060308726664</v>
      </c>
      <c r="O51" s="97">
        <f t="shared" si="1"/>
        <v>74.66666666666667</v>
      </c>
      <c r="P51" s="97">
        <f t="shared" si="2"/>
        <v>79.37863487696666</v>
      </c>
      <c r="Q51" s="95">
        <v>2005</v>
      </c>
    </row>
    <row r="52" spans="1:17" ht="19.5" customHeight="1" thickBot="1">
      <c r="A52" s="95">
        <v>2006</v>
      </c>
      <c r="B52" s="100">
        <v>90.04837962962961</v>
      </c>
      <c r="C52" s="100">
        <v>90.02190170940175</v>
      </c>
      <c r="D52" s="100">
        <v>83.41420250896057</v>
      </c>
      <c r="E52" s="100">
        <v>86.09126984126983</v>
      </c>
      <c r="F52" s="100">
        <v>78.6307123655914</v>
      </c>
      <c r="G52" s="100">
        <v>74.67418981481481</v>
      </c>
      <c r="H52" s="100">
        <v>69.69858870967741</v>
      </c>
      <c r="I52" s="100">
        <v>70.08310185185184</v>
      </c>
      <c r="J52" s="100">
        <v>66.74630376344086</v>
      </c>
      <c r="K52" s="100">
        <v>80.76459852871143</v>
      </c>
      <c r="L52" s="100">
        <v>72.60844907407407</v>
      </c>
      <c r="M52" s="232">
        <v>86</v>
      </c>
      <c r="N52" s="228">
        <f aca="true" t="shared" si="3" ref="N52:N57">AVERAGE(B52:G52)</f>
        <v>83.81344264494466</v>
      </c>
      <c r="O52" s="97">
        <f aca="true" t="shared" si="4" ref="O52:O57">AVERAGE(H52:M52)</f>
        <v>74.3168403212926</v>
      </c>
      <c r="P52" s="97">
        <f aca="true" t="shared" si="5" ref="P52:P57">AVERAGE(B52:M52)</f>
        <v>79.06514148311864</v>
      </c>
      <c r="Q52" s="95">
        <v>2006</v>
      </c>
    </row>
    <row r="53" spans="1:17" ht="19.5" customHeight="1" thickBot="1">
      <c r="A53" s="95">
        <v>2007</v>
      </c>
      <c r="B53" s="100">
        <v>86.92442129629627</v>
      </c>
      <c r="C53" s="100">
        <v>86.35135943805297</v>
      </c>
      <c r="D53" s="100">
        <v>86.6766353046595</v>
      </c>
      <c r="E53" s="100">
        <v>86.74975198412696</v>
      </c>
      <c r="F53" s="100">
        <v>72.94433243727599</v>
      </c>
      <c r="G53" s="100">
        <v>58</v>
      </c>
      <c r="H53" s="100">
        <v>77</v>
      </c>
      <c r="I53" s="100">
        <v>81</v>
      </c>
      <c r="J53" s="100">
        <v>80</v>
      </c>
      <c r="K53" s="100">
        <v>81</v>
      </c>
      <c r="L53" s="100">
        <v>84</v>
      </c>
      <c r="M53" s="232">
        <v>87</v>
      </c>
      <c r="N53" s="228">
        <f t="shared" si="3"/>
        <v>79.60775007673529</v>
      </c>
      <c r="O53" s="97">
        <f t="shared" si="4"/>
        <v>81.66666666666667</v>
      </c>
      <c r="P53" s="97">
        <f t="shared" si="5"/>
        <v>80.63720837170098</v>
      </c>
      <c r="Q53" s="95">
        <v>2007</v>
      </c>
    </row>
    <row r="54" spans="1:17" ht="19.5" customHeight="1" thickBot="1">
      <c r="A54" s="95">
        <v>2008</v>
      </c>
      <c r="B54" s="100">
        <v>88.77523514497197</v>
      </c>
      <c r="C54" s="100">
        <v>87.64901339699726</v>
      </c>
      <c r="D54" s="100">
        <v>80.67674731182794</v>
      </c>
      <c r="E54" s="100">
        <v>80.51984126984128</v>
      </c>
      <c r="F54" s="100">
        <v>78.66621863799284</v>
      </c>
      <c r="G54" s="100">
        <v>78.22089019550909</v>
      </c>
      <c r="H54" s="100">
        <v>64.90938620071685</v>
      </c>
      <c r="I54" s="100">
        <v>67.91875</v>
      </c>
      <c r="J54" s="100">
        <v>71.644041218638</v>
      </c>
      <c r="K54" s="100">
        <v>74</v>
      </c>
      <c r="L54" s="100">
        <v>75</v>
      </c>
      <c r="M54" s="232">
        <v>87</v>
      </c>
      <c r="N54" s="228">
        <f t="shared" si="3"/>
        <v>82.41799099285672</v>
      </c>
      <c r="O54" s="97">
        <f t="shared" si="4"/>
        <v>73.41202956989248</v>
      </c>
      <c r="P54" s="97">
        <f t="shared" si="5"/>
        <v>77.91501028137459</v>
      </c>
      <c r="Q54" s="95">
        <v>2008</v>
      </c>
    </row>
    <row r="55" spans="1:17" ht="19.5" customHeight="1" thickBot="1">
      <c r="A55" s="95">
        <v>2009</v>
      </c>
      <c r="B55" s="100">
        <v>89.159375</v>
      </c>
      <c r="C55" s="100">
        <v>91.06705146850702</v>
      </c>
      <c r="D55" s="100">
        <v>85.33402195502244</v>
      </c>
      <c r="E55" s="100">
        <v>88.7766617063492</v>
      </c>
      <c r="F55" s="100">
        <v>79.51366487455198</v>
      </c>
      <c r="G55" s="100">
        <v>65.0994000704857</v>
      </c>
      <c r="H55" s="100">
        <v>65.67237903225808</v>
      </c>
      <c r="I55" s="100">
        <v>68.9667824074074</v>
      </c>
      <c r="J55" s="100">
        <v>70</v>
      </c>
      <c r="K55" s="100">
        <v>67</v>
      </c>
      <c r="L55" s="100">
        <v>76</v>
      </c>
      <c r="M55" s="232">
        <v>80</v>
      </c>
      <c r="N55" s="228">
        <f t="shared" si="3"/>
        <v>83.15836251248606</v>
      </c>
      <c r="O55" s="97">
        <f t="shared" si="4"/>
        <v>71.27319357327758</v>
      </c>
      <c r="P55" s="97">
        <f t="shared" si="5"/>
        <v>77.21577804288182</v>
      </c>
      <c r="Q55" s="95">
        <v>2009</v>
      </c>
    </row>
    <row r="56" spans="1:17" ht="19.5" customHeight="1" thickBot="1">
      <c r="A56" s="95">
        <v>2010</v>
      </c>
      <c r="B56" s="100">
        <v>81.89166666666667</v>
      </c>
      <c r="C56" s="100">
        <v>84.75116158483094</v>
      </c>
      <c r="D56" s="100">
        <v>87.24193548387096</v>
      </c>
      <c r="E56" s="100">
        <v>83.4842509920635</v>
      </c>
      <c r="F56" s="100">
        <v>74.8959453405018</v>
      </c>
      <c r="G56" s="100">
        <v>62.429797728114046</v>
      </c>
      <c r="H56" s="100">
        <v>71.32101254480288</v>
      </c>
      <c r="I56" s="100">
        <v>61.85949074074074</v>
      </c>
      <c r="J56" s="100">
        <v>59.53797043010753</v>
      </c>
      <c r="K56" s="100">
        <v>75.88914110083462</v>
      </c>
      <c r="L56" s="100">
        <v>82</v>
      </c>
      <c r="M56" s="232">
        <v>82</v>
      </c>
      <c r="N56" s="228">
        <f t="shared" si="3"/>
        <v>79.11579296600799</v>
      </c>
      <c r="O56" s="97">
        <f t="shared" si="4"/>
        <v>72.10126913608097</v>
      </c>
      <c r="P56" s="97">
        <f t="shared" si="5"/>
        <v>75.60853105104447</v>
      </c>
      <c r="Q56" s="95">
        <v>2010</v>
      </c>
    </row>
    <row r="57" spans="1:17" ht="19.5" customHeight="1" thickBot="1">
      <c r="A57" s="95">
        <v>2011</v>
      </c>
      <c r="B57" s="297">
        <v>86.82719907407404</v>
      </c>
      <c r="C57" s="291">
        <v>89.97423835125447</v>
      </c>
      <c r="D57" s="291">
        <v>89.08467741935483</v>
      </c>
      <c r="E57" s="291">
        <v>79.25049603174604</v>
      </c>
      <c r="F57" s="291">
        <v>71.02027329749106</v>
      </c>
      <c r="G57" s="291">
        <v>61.827657413993805</v>
      </c>
      <c r="H57" s="291">
        <v>58</v>
      </c>
      <c r="I57" s="291">
        <v>68</v>
      </c>
      <c r="J57" s="292">
        <v>68.75638440860214</v>
      </c>
      <c r="K57" s="292">
        <v>77.27712140010529</v>
      </c>
      <c r="L57" s="292">
        <v>78.04201388888887</v>
      </c>
      <c r="M57" s="232">
        <v>82</v>
      </c>
      <c r="N57" s="299">
        <f t="shared" si="3"/>
        <v>79.66409026465236</v>
      </c>
      <c r="O57" s="300">
        <f t="shared" si="4"/>
        <v>72.01258661626605</v>
      </c>
      <c r="P57" s="301">
        <f t="shared" si="5"/>
        <v>75.83833844045921</v>
      </c>
      <c r="Q57" s="95">
        <v>2011</v>
      </c>
    </row>
    <row r="58" spans="1:17" ht="19.5" customHeight="1" thickBot="1">
      <c r="A58" s="95">
        <v>2012</v>
      </c>
      <c r="B58" s="297">
        <v>85.05915037424185</v>
      </c>
      <c r="C58" s="295">
        <v>85.7166101147956</v>
      </c>
      <c r="D58" s="295">
        <v>84.6915322580645</v>
      </c>
      <c r="E58" s="295">
        <v>80.1103927203065</v>
      </c>
      <c r="F58" s="295">
        <v>75.02844982078854</v>
      </c>
      <c r="G58" s="295">
        <v>68.9774698032808</v>
      </c>
      <c r="H58" s="295">
        <v>63.888104838709666</v>
      </c>
      <c r="I58" s="295">
        <v>72.59976851851852</v>
      </c>
      <c r="J58" s="100">
        <v>70.43570788530464</v>
      </c>
      <c r="K58" s="100">
        <v>65.67777965761836</v>
      </c>
      <c r="L58" s="100">
        <v>78.00706018518518</v>
      </c>
      <c r="M58" s="232">
        <v>82</v>
      </c>
      <c r="N58" s="305">
        <f>AVERAGE(B58:G58)</f>
        <v>79.93060084857963</v>
      </c>
      <c r="O58" s="97">
        <f>AVERAGE(H58:M58)</f>
        <v>72.10140351422272</v>
      </c>
      <c r="P58" s="306">
        <f>AVERAGE(B58:M58)</f>
        <v>76.01600218140118</v>
      </c>
      <c r="Q58" s="95">
        <v>2012</v>
      </c>
    </row>
    <row r="59" spans="1:17" ht="19.5" customHeight="1" thickBot="1">
      <c r="A59" s="95">
        <v>2013</v>
      </c>
      <c r="B59" s="335">
        <v>86</v>
      </c>
      <c r="C59" s="295">
        <v>87.67591783216784</v>
      </c>
      <c r="D59" s="295">
        <v>86.2576164874552</v>
      </c>
      <c r="E59" s="295">
        <v>83.07986111111111</v>
      </c>
      <c r="F59" s="295">
        <v>66.44175627240145</v>
      </c>
      <c r="G59" s="295">
        <v>63.8819256215558</v>
      </c>
      <c r="H59" s="295">
        <v>71.64056899641578</v>
      </c>
      <c r="I59" s="295">
        <v>66.70127314814815</v>
      </c>
      <c r="J59" s="100">
        <v>65.48902329749104</v>
      </c>
      <c r="K59" s="100">
        <v>63.197103140916816</v>
      </c>
      <c r="L59" s="100">
        <v>78.87222222222222</v>
      </c>
      <c r="M59" s="232">
        <v>79</v>
      </c>
      <c r="N59" s="305">
        <f>AVERAGE(B59:G59)</f>
        <v>78.88951288744856</v>
      </c>
      <c r="O59" s="97">
        <f>AVERAGE(H59:M59)</f>
        <v>70.81669846753233</v>
      </c>
      <c r="P59" s="306">
        <f>AVERAGE(B59:M59)</f>
        <v>74.85310567749046</v>
      </c>
      <c r="Q59" s="95">
        <v>2013</v>
      </c>
    </row>
    <row r="60" spans="1:17" ht="19.5" customHeight="1" thickBot="1">
      <c r="A60" s="95">
        <v>2014</v>
      </c>
      <c r="B60" s="335">
        <v>90.73402777777778</v>
      </c>
      <c r="C60" s="295">
        <v>84.63455977266462</v>
      </c>
      <c r="D60" s="295">
        <v>83.93744731370126</v>
      </c>
      <c r="E60" s="295">
        <v>73.57415674603172</v>
      </c>
      <c r="F60" s="295">
        <v>69.43738799283155</v>
      </c>
      <c r="G60" s="295">
        <v>71.69033637028062</v>
      </c>
      <c r="H60" s="295">
        <v>71.98790322580646</v>
      </c>
      <c r="I60" s="295">
        <v>71.60127314814817</v>
      </c>
      <c r="J60" s="100">
        <v>72.69063620071682</v>
      </c>
      <c r="K60" s="100">
        <v>77.71781634584053</v>
      </c>
      <c r="L60" s="100">
        <v>81.51400462962964</v>
      </c>
      <c r="M60" s="232">
        <v>85.06631137679526</v>
      </c>
      <c r="N60" s="302">
        <f>AVERAGE(B60:G60)</f>
        <v>79.00131932888125</v>
      </c>
      <c r="O60" s="303">
        <f>AVERAGE(H60:M60)</f>
        <v>76.76299082115615</v>
      </c>
      <c r="P60" s="304">
        <f>AVERAGE(B60:M60)</f>
        <v>77.8821550750187</v>
      </c>
      <c r="Q60" s="95">
        <v>2014</v>
      </c>
    </row>
    <row r="61" spans="1:17" ht="19.5" customHeight="1" thickBot="1">
      <c r="A61" s="95">
        <v>2015</v>
      </c>
      <c r="B61" s="296">
        <v>85.59363425925926</v>
      </c>
      <c r="C61" s="293">
        <v>86.9477850778254</v>
      </c>
      <c r="D61" s="293">
        <v>83.6842517921147</v>
      </c>
      <c r="E61" s="293">
        <v>82.66215516980905</v>
      </c>
      <c r="F61" s="293">
        <v>74.49910394265234</v>
      </c>
      <c r="G61" s="293">
        <v>64.4071505710526</v>
      </c>
      <c r="H61" s="293">
        <v>64.39695340501792</v>
      </c>
      <c r="I61" s="293">
        <v>61.604282407407396</v>
      </c>
      <c r="J61" s="294">
        <v>66.55577956989247</v>
      </c>
      <c r="K61" s="294">
        <v>71.90871415770609</v>
      </c>
      <c r="L61" s="294">
        <v>83.07723063998436</v>
      </c>
      <c r="M61" s="298">
        <v>88</v>
      </c>
      <c r="N61" s="302">
        <f>AVERAGE(B61:G61)</f>
        <v>79.6323468021189</v>
      </c>
      <c r="O61" s="303">
        <f>AVERAGE(H61:M61)</f>
        <v>72.5904933633347</v>
      </c>
      <c r="P61" s="304">
        <f>AVERAGE(B61:M61)</f>
        <v>76.11142008272681</v>
      </c>
      <c r="Q61" s="95">
        <v>2015</v>
      </c>
    </row>
    <row r="62" spans="1:20" ht="15.75" customHeight="1">
      <c r="A62" s="169"/>
      <c r="B62" s="247"/>
      <c r="C62" s="247"/>
      <c r="D62" s="247"/>
      <c r="E62" s="247"/>
      <c r="F62" s="247"/>
      <c r="G62" s="247"/>
      <c r="H62" s="247"/>
      <c r="I62" s="274"/>
      <c r="J62" s="274"/>
      <c r="K62" s="274"/>
      <c r="L62" s="274"/>
      <c r="M62" s="274"/>
      <c r="N62" s="275"/>
      <c r="O62" s="275"/>
      <c r="P62" s="275"/>
      <c r="Q62" s="169"/>
      <c r="T62" s="88" t="s">
        <v>101</v>
      </c>
    </row>
    <row r="63" spans="1:17" ht="20.25" customHeight="1">
      <c r="A63" s="102" t="s">
        <v>88</v>
      </c>
      <c r="B63" s="103">
        <f>AVERAGE(B12:B61)</f>
        <v>87.55779650668059</v>
      </c>
      <c r="C63" s="103">
        <f aca="true" t="shared" si="6" ref="C63:P63">AVERAGE(C12:C61)</f>
        <v>88.05910365876588</v>
      </c>
      <c r="D63" s="103">
        <f t="shared" si="6"/>
        <v>86.51038050105986</v>
      </c>
      <c r="E63" s="103">
        <f t="shared" si="6"/>
        <v>83.01637787778728</v>
      </c>
      <c r="F63" s="103">
        <f t="shared" si="6"/>
        <v>78.39423859474951</v>
      </c>
      <c r="G63" s="103">
        <f t="shared" si="6"/>
        <v>71.70452037955953</v>
      </c>
      <c r="H63" s="103">
        <f t="shared" si="6"/>
        <v>70.84807937470235</v>
      </c>
      <c r="I63" s="103">
        <f t="shared" si="6"/>
        <v>72.62017871345029</v>
      </c>
      <c r="J63" s="103">
        <f t="shared" si="6"/>
        <v>74.06602556269895</v>
      </c>
      <c r="K63" s="103">
        <f t="shared" si="6"/>
        <v>75.07428257087727</v>
      </c>
      <c r="L63" s="103">
        <f t="shared" si="6"/>
        <v>81.51982817761451</v>
      </c>
      <c r="M63" s="103">
        <f t="shared" si="6"/>
        <v>85.12902322591006</v>
      </c>
      <c r="N63" s="103">
        <f t="shared" si="6"/>
        <v>82.54040291976709</v>
      </c>
      <c r="O63" s="103">
        <f t="shared" si="6"/>
        <v>76.54290293754224</v>
      </c>
      <c r="P63" s="103">
        <f t="shared" si="6"/>
        <v>79.54165292865468</v>
      </c>
      <c r="Q63" s="96"/>
    </row>
    <row r="64" spans="1:17" ht="10.5" customHeight="1">
      <c r="A64" s="104"/>
      <c r="B64" s="105"/>
      <c r="C64" s="105"/>
      <c r="D64" s="105"/>
      <c r="E64" s="105"/>
      <c r="F64" s="105"/>
      <c r="G64" s="105"/>
      <c r="H64" s="105"/>
      <c r="I64" s="105"/>
      <c r="J64" s="105"/>
      <c r="K64" s="105"/>
      <c r="L64" s="105"/>
      <c r="M64" s="105"/>
      <c r="N64" s="105"/>
      <c r="O64" s="105"/>
      <c r="P64" s="105"/>
      <c r="Q64" s="106"/>
    </row>
    <row r="65" spans="1:16" ht="20.25" customHeight="1">
      <c r="A65" s="107" t="s">
        <v>89</v>
      </c>
      <c r="B65" s="103">
        <f>MAX(B12:B61)</f>
        <v>94</v>
      </c>
      <c r="C65" s="103">
        <f aca="true" t="shared" si="7" ref="C65:P65">MAX(C12:C61)</f>
        <v>93</v>
      </c>
      <c r="D65" s="103">
        <f t="shared" si="7"/>
        <v>92</v>
      </c>
      <c r="E65" s="103">
        <f t="shared" si="7"/>
        <v>91.21428571428571</v>
      </c>
      <c r="F65" s="103">
        <f t="shared" si="7"/>
        <v>87</v>
      </c>
      <c r="G65" s="103">
        <f t="shared" si="7"/>
        <v>88</v>
      </c>
      <c r="H65" s="103">
        <f t="shared" si="7"/>
        <v>83</v>
      </c>
      <c r="I65" s="103">
        <f t="shared" si="7"/>
        <v>86</v>
      </c>
      <c r="J65" s="103">
        <f t="shared" si="7"/>
        <v>85</v>
      </c>
      <c r="K65" s="103">
        <f t="shared" si="7"/>
        <v>88</v>
      </c>
      <c r="L65" s="103">
        <f t="shared" si="7"/>
        <v>92</v>
      </c>
      <c r="M65" s="103">
        <f t="shared" si="7"/>
        <v>93</v>
      </c>
      <c r="N65" s="103">
        <f t="shared" si="7"/>
        <v>88</v>
      </c>
      <c r="O65" s="103">
        <f t="shared" si="7"/>
        <v>86.5</v>
      </c>
      <c r="P65" s="103">
        <f t="shared" si="7"/>
        <v>86.91666666666667</v>
      </c>
    </row>
    <row r="66" spans="1:17" ht="10.5" customHeight="1">
      <c r="A66" s="108"/>
      <c r="B66" s="105"/>
      <c r="C66" s="105"/>
      <c r="D66" s="105"/>
      <c r="E66" s="105"/>
      <c r="F66" s="105"/>
      <c r="G66" s="105"/>
      <c r="H66" s="105"/>
      <c r="I66" s="105"/>
      <c r="J66" s="105"/>
      <c r="K66" s="105"/>
      <c r="L66" s="105"/>
      <c r="M66" s="105"/>
      <c r="N66" s="105"/>
      <c r="O66" s="105"/>
      <c r="P66" s="105"/>
      <c r="Q66" s="109"/>
    </row>
    <row r="67" spans="1:16" ht="20.25" customHeight="1">
      <c r="A67" s="107" t="s">
        <v>90</v>
      </c>
      <c r="B67" s="103">
        <f>MIN(B12:B61)</f>
        <v>79</v>
      </c>
      <c r="C67" s="103">
        <f aca="true" t="shared" si="8" ref="C67:P67">MIN(C12:C61)</f>
        <v>81</v>
      </c>
      <c r="D67" s="103">
        <f t="shared" si="8"/>
        <v>79</v>
      </c>
      <c r="E67" s="103">
        <f t="shared" si="8"/>
        <v>69</v>
      </c>
      <c r="F67" s="103">
        <f t="shared" si="8"/>
        <v>66.44175627240145</v>
      </c>
      <c r="G67" s="103">
        <f t="shared" si="8"/>
        <v>58</v>
      </c>
      <c r="H67" s="103">
        <f t="shared" si="8"/>
        <v>54</v>
      </c>
      <c r="I67" s="103">
        <f t="shared" si="8"/>
        <v>61</v>
      </c>
      <c r="J67" s="103">
        <f t="shared" si="8"/>
        <v>59.53797043010753</v>
      </c>
      <c r="K67" s="103">
        <f t="shared" si="8"/>
        <v>61.54838709677419</v>
      </c>
      <c r="L67" s="103">
        <f t="shared" si="8"/>
        <v>72.60844907407407</v>
      </c>
      <c r="M67" s="103">
        <f t="shared" si="8"/>
        <v>77</v>
      </c>
      <c r="N67" s="103">
        <f t="shared" si="8"/>
        <v>74.16666666666667</v>
      </c>
      <c r="O67" s="103">
        <f t="shared" si="8"/>
        <v>66.83333333333333</v>
      </c>
      <c r="P67" s="103">
        <f t="shared" si="8"/>
        <v>72.25</v>
      </c>
    </row>
    <row r="68" ht="13.5" thickBot="1"/>
    <row r="69" spans="2:13" ht="16.5" thickBot="1">
      <c r="B69" s="95" t="s">
        <v>4</v>
      </c>
      <c r="C69" s="95" t="s">
        <v>5</v>
      </c>
      <c r="D69" s="95" t="s">
        <v>6</v>
      </c>
      <c r="E69" s="95" t="s">
        <v>7</v>
      </c>
      <c r="F69" s="95" t="s">
        <v>8</v>
      </c>
      <c r="G69" s="95" t="s">
        <v>9</v>
      </c>
      <c r="H69" s="95" t="s">
        <v>10</v>
      </c>
      <c r="I69" s="95" t="s">
        <v>11</v>
      </c>
      <c r="J69" s="95" t="s">
        <v>12</v>
      </c>
      <c r="K69" s="95" t="s">
        <v>13</v>
      </c>
      <c r="L69" s="95" t="s">
        <v>14</v>
      </c>
      <c r="M69" s="95" t="s">
        <v>15</v>
      </c>
    </row>
    <row r="70" spans="1:17" ht="19.5" customHeight="1" thickBot="1">
      <c r="A70" s="380">
        <v>2014</v>
      </c>
      <c r="B70" s="382">
        <v>90.73402777777778</v>
      </c>
      <c r="C70" s="383">
        <v>84.63455977266462</v>
      </c>
      <c r="D70" s="383">
        <v>83.93744731370126</v>
      </c>
      <c r="E70" s="383">
        <v>73.57415674603172</v>
      </c>
      <c r="F70" s="383">
        <v>69.43738799283155</v>
      </c>
      <c r="G70" s="383">
        <v>71.69033637028062</v>
      </c>
      <c r="H70" s="383">
        <v>71.98790322580646</v>
      </c>
      <c r="I70" s="383">
        <v>71.60127314814817</v>
      </c>
      <c r="J70" s="383">
        <v>72.69063620071682</v>
      </c>
      <c r="K70" s="383">
        <v>77.71781634584053</v>
      </c>
      <c r="L70" s="383">
        <v>81.51400462962964</v>
      </c>
      <c r="M70" s="269">
        <v>85.06631137679526</v>
      </c>
      <c r="N70" s="98"/>
      <c r="O70" s="98"/>
      <c r="P70" s="98"/>
      <c r="Q70" s="169"/>
    </row>
    <row r="71" spans="1:17" ht="19.5" customHeight="1" thickBot="1">
      <c r="A71" s="380">
        <v>2015</v>
      </c>
      <c r="B71" s="384">
        <v>85.59363425925926</v>
      </c>
      <c r="C71" s="100">
        <v>86.9477850778254</v>
      </c>
      <c r="D71" s="100">
        <v>83.6842517921147</v>
      </c>
      <c r="E71" s="100">
        <v>82.66215516980905</v>
      </c>
      <c r="F71" s="100">
        <v>74.49910394265234</v>
      </c>
      <c r="G71" s="100">
        <v>64.4071505710526</v>
      </c>
      <c r="H71" s="100">
        <v>64.39695340501792</v>
      </c>
      <c r="I71" s="100">
        <v>61.604282407407396</v>
      </c>
      <c r="J71" s="100">
        <v>66.55577956989247</v>
      </c>
      <c r="K71" s="100">
        <v>71.90871415770609</v>
      </c>
      <c r="L71" s="100">
        <v>83.07723063998436</v>
      </c>
      <c r="M71" s="270">
        <v>88</v>
      </c>
      <c r="N71" s="98"/>
      <c r="O71" s="98"/>
      <c r="P71" s="98"/>
      <c r="Q71" s="169"/>
    </row>
    <row r="72" spans="1:17" ht="20.25" customHeight="1" thickBot="1">
      <c r="A72" s="381" t="s">
        <v>88</v>
      </c>
      <c r="B72" s="385">
        <v>87.55779650668059</v>
      </c>
      <c r="C72" s="386">
        <v>88.05910365876588</v>
      </c>
      <c r="D72" s="386">
        <v>86.51038050105986</v>
      </c>
      <c r="E72" s="386">
        <v>83.01637787778728</v>
      </c>
      <c r="F72" s="386">
        <v>78.39423859474951</v>
      </c>
      <c r="G72" s="386">
        <v>71.70452037955953</v>
      </c>
      <c r="H72" s="386">
        <v>70.84807937470235</v>
      </c>
      <c r="I72" s="386">
        <v>72.62017871345029</v>
      </c>
      <c r="J72" s="386">
        <v>74.06602556269895</v>
      </c>
      <c r="K72" s="386">
        <v>75.07428257087727</v>
      </c>
      <c r="L72" s="386">
        <v>81.51982817761451</v>
      </c>
      <c r="M72" s="387">
        <v>85.07043186317352</v>
      </c>
      <c r="N72" s="105"/>
      <c r="O72" s="105"/>
      <c r="P72" s="105"/>
      <c r="Q72" s="106"/>
    </row>
    <row r="73" ht="12.75">
      <c r="K73" s="101"/>
    </row>
    <row r="75" spans="2:50" ht="12.75">
      <c r="B75" s="110">
        <v>1966</v>
      </c>
      <c r="C75" s="110">
        <v>1967</v>
      </c>
      <c r="D75" s="110">
        <v>1968</v>
      </c>
      <c r="E75" s="110">
        <v>1969</v>
      </c>
      <c r="F75" s="110">
        <v>1970</v>
      </c>
      <c r="G75" s="110">
        <v>1971</v>
      </c>
      <c r="H75" s="110">
        <v>1972</v>
      </c>
      <c r="I75" s="110">
        <v>1973</v>
      </c>
      <c r="J75" s="110">
        <v>1974</v>
      </c>
      <c r="K75" s="110">
        <v>1975</v>
      </c>
      <c r="L75" s="110">
        <v>1976</v>
      </c>
      <c r="M75" s="110">
        <v>1977</v>
      </c>
      <c r="N75" s="110">
        <v>1979</v>
      </c>
      <c r="O75" s="110">
        <v>1980</v>
      </c>
      <c r="P75" s="110">
        <v>1981</v>
      </c>
      <c r="Q75" s="110">
        <v>1982</v>
      </c>
      <c r="R75" s="110">
        <v>1983</v>
      </c>
      <c r="S75" s="110">
        <v>1984</v>
      </c>
      <c r="T75" s="110">
        <v>1985</v>
      </c>
      <c r="U75" s="110">
        <v>1986</v>
      </c>
      <c r="V75" s="110">
        <v>1987</v>
      </c>
      <c r="W75" s="110">
        <v>1988</v>
      </c>
      <c r="X75" s="110">
        <v>1989</v>
      </c>
      <c r="Y75" s="110">
        <v>1990</v>
      </c>
      <c r="Z75" s="110">
        <v>1991</v>
      </c>
      <c r="AA75" s="110">
        <v>1992</v>
      </c>
      <c r="AB75" s="110">
        <v>1993</v>
      </c>
      <c r="AC75" s="110">
        <v>1994</v>
      </c>
      <c r="AD75" s="110">
        <v>1995</v>
      </c>
      <c r="AE75" s="110">
        <v>1996</v>
      </c>
      <c r="AF75" s="110">
        <v>1997</v>
      </c>
      <c r="AG75" s="110">
        <v>1998</v>
      </c>
      <c r="AH75" s="110">
        <v>1999</v>
      </c>
      <c r="AI75" s="110">
        <v>2000</v>
      </c>
      <c r="AJ75" s="110">
        <v>2001</v>
      </c>
      <c r="AK75" s="110">
        <v>2002</v>
      </c>
      <c r="AL75" s="110">
        <v>2003</v>
      </c>
      <c r="AM75" s="110">
        <v>2004</v>
      </c>
      <c r="AN75" s="110">
        <v>2005</v>
      </c>
      <c r="AO75" s="88">
        <v>2006</v>
      </c>
      <c r="AP75" s="88">
        <v>2007</v>
      </c>
      <c r="AQ75" s="88">
        <v>2008</v>
      </c>
      <c r="AR75" s="88">
        <v>2009</v>
      </c>
      <c r="AS75" s="110">
        <v>2010</v>
      </c>
      <c r="AT75" s="88">
        <v>2011</v>
      </c>
      <c r="AU75" s="88">
        <v>2012</v>
      </c>
      <c r="AV75" s="88">
        <v>2013</v>
      </c>
      <c r="AW75" s="88">
        <v>2014</v>
      </c>
      <c r="AX75" s="88">
        <v>2015</v>
      </c>
    </row>
    <row r="76" spans="1:50" ht="12.75">
      <c r="A76" s="111" t="s">
        <v>26</v>
      </c>
      <c r="B76" s="110">
        <v>84</v>
      </c>
      <c r="C76" s="110">
        <v>87</v>
      </c>
      <c r="D76" s="110">
        <v>84</v>
      </c>
      <c r="E76" s="110">
        <v>83</v>
      </c>
      <c r="F76" s="110">
        <v>84</v>
      </c>
      <c r="G76" s="110">
        <v>82</v>
      </c>
      <c r="H76" s="110">
        <v>85</v>
      </c>
      <c r="I76" s="110">
        <v>82</v>
      </c>
      <c r="J76" s="110">
        <v>81</v>
      </c>
      <c r="K76" s="110">
        <v>78</v>
      </c>
      <c r="L76" s="110">
        <v>77</v>
      </c>
      <c r="M76" s="110">
        <v>83</v>
      </c>
      <c r="N76" s="110">
        <v>82</v>
      </c>
      <c r="O76" s="110">
        <v>81</v>
      </c>
      <c r="P76" s="110">
        <v>81</v>
      </c>
      <c r="Q76" s="110">
        <v>76</v>
      </c>
      <c r="R76" s="110">
        <v>78</v>
      </c>
      <c r="S76" s="110">
        <v>80</v>
      </c>
      <c r="T76" s="110">
        <v>77</v>
      </c>
      <c r="U76" s="110">
        <v>76</v>
      </c>
      <c r="V76" s="110">
        <v>77</v>
      </c>
      <c r="W76" s="110">
        <v>77</v>
      </c>
      <c r="X76" s="110">
        <v>75</v>
      </c>
      <c r="Y76" s="110">
        <v>72</v>
      </c>
      <c r="Z76" s="110">
        <v>78</v>
      </c>
      <c r="AA76" s="110">
        <v>78</v>
      </c>
      <c r="AB76" s="110">
        <v>81</v>
      </c>
      <c r="AC76" s="110">
        <v>79</v>
      </c>
      <c r="AD76" s="110">
        <v>78</v>
      </c>
      <c r="AE76" s="110">
        <v>79</v>
      </c>
      <c r="AF76" s="110">
        <v>80</v>
      </c>
      <c r="AG76" s="110">
        <v>83</v>
      </c>
      <c r="AH76" s="110">
        <v>81</v>
      </c>
      <c r="AI76" s="110">
        <v>81</v>
      </c>
      <c r="AJ76" s="110">
        <v>81</v>
      </c>
      <c r="AK76" s="110">
        <v>82</v>
      </c>
      <c r="AL76" s="110">
        <v>79</v>
      </c>
      <c r="AM76" s="110">
        <v>81</v>
      </c>
      <c r="AN76" s="88">
        <v>79</v>
      </c>
      <c r="AO76" s="88">
        <v>79</v>
      </c>
      <c r="AP76" s="88">
        <v>80</v>
      </c>
      <c r="AQ76" s="88">
        <v>78</v>
      </c>
      <c r="AR76" s="88">
        <v>77</v>
      </c>
      <c r="AS76" s="110">
        <v>76</v>
      </c>
      <c r="AT76" s="88">
        <v>76</v>
      </c>
      <c r="AU76" s="88">
        <v>76</v>
      </c>
      <c r="AV76" s="88">
        <v>75</v>
      </c>
      <c r="AW76" s="88">
        <v>78</v>
      </c>
      <c r="AX76" s="88">
        <v>76</v>
      </c>
    </row>
    <row r="77" spans="1:50" ht="12.75">
      <c r="A77" s="111" t="s">
        <v>105</v>
      </c>
      <c r="B77" s="110">
        <v>80</v>
      </c>
      <c r="C77" s="110">
        <v>80</v>
      </c>
      <c r="D77" s="110">
        <v>80</v>
      </c>
      <c r="E77" s="110">
        <v>80</v>
      </c>
      <c r="F77" s="110">
        <v>80</v>
      </c>
      <c r="G77" s="110">
        <v>80</v>
      </c>
      <c r="H77" s="110">
        <v>80</v>
      </c>
      <c r="I77" s="110">
        <v>80</v>
      </c>
      <c r="J77" s="110">
        <v>80</v>
      </c>
      <c r="K77" s="110">
        <v>80</v>
      </c>
      <c r="L77" s="110">
        <v>80</v>
      </c>
      <c r="M77" s="110">
        <v>80</v>
      </c>
      <c r="N77" s="110">
        <v>80</v>
      </c>
      <c r="O77" s="110">
        <v>80</v>
      </c>
      <c r="P77" s="110">
        <v>80</v>
      </c>
      <c r="Q77" s="110">
        <v>80</v>
      </c>
      <c r="R77" s="110">
        <v>80</v>
      </c>
      <c r="S77" s="110">
        <v>80</v>
      </c>
      <c r="T77" s="110">
        <v>80</v>
      </c>
      <c r="U77" s="110">
        <v>80</v>
      </c>
      <c r="V77" s="110">
        <v>80</v>
      </c>
      <c r="W77" s="110">
        <v>80</v>
      </c>
      <c r="X77" s="110">
        <v>80</v>
      </c>
      <c r="Y77" s="110">
        <v>80</v>
      </c>
      <c r="Z77" s="110">
        <v>80</v>
      </c>
      <c r="AA77" s="110">
        <v>80</v>
      </c>
      <c r="AB77" s="110">
        <v>80</v>
      </c>
      <c r="AC77" s="110">
        <v>80</v>
      </c>
      <c r="AD77" s="110">
        <v>80</v>
      </c>
      <c r="AE77" s="110">
        <v>80</v>
      </c>
      <c r="AF77" s="110">
        <v>80</v>
      </c>
      <c r="AG77" s="110">
        <v>80</v>
      </c>
      <c r="AH77" s="110">
        <v>80</v>
      </c>
      <c r="AI77" s="110">
        <v>80</v>
      </c>
      <c r="AJ77" s="110">
        <v>80</v>
      </c>
      <c r="AK77" s="110">
        <v>80</v>
      </c>
      <c r="AL77" s="110">
        <v>80</v>
      </c>
      <c r="AM77" s="110">
        <v>80</v>
      </c>
      <c r="AN77" s="88">
        <v>80</v>
      </c>
      <c r="AO77" s="88">
        <v>80</v>
      </c>
      <c r="AP77" s="88">
        <v>80</v>
      </c>
      <c r="AQ77" s="88">
        <v>80</v>
      </c>
      <c r="AR77" s="88">
        <v>80</v>
      </c>
      <c r="AS77" s="110">
        <v>80</v>
      </c>
      <c r="AT77" s="88">
        <v>80</v>
      </c>
      <c r="AU77" s="88">
        <v>80</v>
      </c>
      <c r="AV77" s="88">
        <v>80</v>
      </c>
      <c r="AW77" s="88">
        <v>80</v>
      </c>
      <c r="AX77" s="88">
        <v>80</v>
      </c>
    </row>
    <row r="79" ht="12.75">
      <c r="AU79" s="110"/>
    </row>
  </sheetData>
  <sheetProtection/>
  <printOptions/>
  <pageMargins left="0.87" right="0.27" top="0.26" bottom="0.23" header="0.17" footer="0.19"/>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dimension ref="A1:AY79"/>
  <sheetViews>
    <sheetView zoomScalePageLayoutView="0" workbookViewId="0" topLeftCell="A47">
      <selection activeCell="G81" sqref="G81"/>
    </sheetView>
  </sheetViews>
  <sheetFormatPr defaultColWidth="11.421875" defaultRowHeight="12.75"/>
  <cols>
    <col min="1" max="1" width="10.8515625" style="33" bestFit="1" customWidth="1"/>
    <col min="2" max="5" width="5.421875" style="33" customWidth="1"/>
    <col min="6" max="13" width="6.421875" style="33" customWidth="1"/>
    <col min="14" max="14" width="5.00390625" style="34" bestFit="1" customWidth="1"/>
    <col min="15" max="15" width="5.57421875" style="33" customWidth="1"/>
    <col min="16" max="16" width="7.421875" style="33" customWidth="1"/>
    <col min="17" max="17" width="8.57421875" style="33" customWidth="1"/>
    <col min="18" max="18" width="9.421875" style="33" customWidth="1"/>
    <col min="19" max="16384" width="11.421875" style="33" customWidth="1"/>
  </cols>
  <sheetData>
    <row r="1" spans="1:16" s="61" customFormat="1" ht="23.25">
      <c r="A1" s="59" t="s">
        <v>23</v>
      </c>
      <c r="B1" s="60"/>
      <c r="C1" s="60"/>
      <c r="D1" s="60"/>
      <c r="E1" s="60"/>
      <c r="F1" s="60"/>
      <c r="G1" s="60"/>
      <c r="H1" s="60"/>
      <c r="I1" s="60"/>
      <c r="J1" s="60"/>
      <c r="K1" s="60"/>
      <c r="L1" s="60"/>
      <c r="M1" s="60"/>
      <c r="N1" s="60"/>
      <c r="O1" s="60"/>
      <c r="P1" s="60"/>
    </row>
    <row r="2" s="61" customFormat="1" ht="9" customHeight="1"/>
    <row r="3" spans="1:16" s="61" customFormat="1" ht="19.5">
      <c r="A3" s="59" t="s">
        <v>1</v>
      </c>
      <c r="B3" s="59"/>
      <c r="C3" s="59"/>
      <c r="D3" s="59"/>
      <c r="E3" s="59"/>
      <c r="F3" s="62"/>
      <c r="G3" s="59"/>
      <c r="H3" s="59"/>
      <c r="I3" s="59"/>
      <c r="J3" s="59"/>
      <c r="K3" s="59"/>
      <c r="L3" s="59"/>
      <c r="M3" s="59"/>
      <c r="N3" s="59"/>
      <c r="O3" s="59"/>
      <c r="P3" s="62"/>
    </row>
    <row r="4" spans="2:15" s="61" customFormat="1" ht="10.5" customHeight="1">
      <c r="B4" s="63"/>
      <c r="C4" s="63"/>
      <c r="D4" s="63"/>
      <c r="E4" s="64"/>
      <c r="F4" s="63"/>
      <c r="G4" s="63"/>
      <c r="H4" s="63"/>
      <c r="I4" s="63"/>
      <c r="J4" s="63"/>
      <c r="K4" s="63"/>
      <c r="L4" s="63"/>
      <c r="M4" s="63"/>
      <c r="N4" s="63"/>
      <c r="O4" s="63"/>
    </row>
    <row r="5" spans="1:16" s="61" customFormat="1" ht="19.5">
      <c r="A5" s="59" t="s">
        <v>24</v>
      </c>
      <c r="B5" s="59"/>
      <c r="C5" s="62"/>
      <c r="D5" s="59"/>
      <c r="E5" s="59"/>
      <c r="F5" s="59"/>
      <c r="G5" s="59"/>
      <c r="H5" s="59"/>
      <c r="I5" s="59"/>
      <c r="J5" s="59"/>
      <c r="K5" s="59"/>
      <c r="L5" s="59"/>
      <c r="M5" s="59"/>
      <c r="N5" s="59"/>
      <c r="O5" s="59"/>
      <c r="P5" s="62"/>
    </row>
    <row r="6" spans="2:15" s="61" customFormat="1" ht="12.75" customHeight="1">
      <c r="B6" s="63"/>
      <c r="C6" s="63"/>
      <c r="D6" s="63"/>
      <c r="E6" s="63"/>
      <c r="F6" s="63"/>
      <c r="G6" s="63"/>
      <c r="H6" s="63"/>
      <c r="I6" s="63"/>
      <c r="J6" s="63"/>
      <c r="K6" s="63"/>
      <c r="L6" s="63"/>
      <c r="M6" s="63"/>
      <c r="N6" s="63"/>
      <c r="O6" s="63"/>
    </row>
    <row r="7" spans="1:16" s="61" customFormat="1" ht="19.5">
      <c r="A7" s="59" t="s">
        <v>95</v>
      </c>
      <c r="B7" s="59"/>
      <c r="C7" s="59"/>
      <c r="D7" s="59"/>
      <c r="E7" s="59"/>
      <c r="F7" s="59"/>
      <c r="G7" s="62"/>
      <c r="H7" s="59"/>
      <c r="I7" s="59"/>
      <c r="J7" s="59"/>
      <c r="K7" s="59"/>
      <c r="L7" s="59"/>
      <c r="M7" s="59"/>
      <c r="N7" s="59"/>
      <c r="O7" s="59"/>
      <c r="P7" s="62"/>
    </row>
    <row r="8" s="61" customFormat="1" ht="11.25" customHeight="1">
      <c r="E8" s="65"/>
    </row>
    <row r="9" spans="1:16" s="61" customFormat="1" ht="12.75">
      <c r="A9" s="66" t="s">
        <v>25</v>
      </c>
      <c r="B9" s="62"/>
      <c r="C9" s="62"/>
      <c r="D9" s="62"/>
      <c r="E9" s="62"/>
      <c r="F9" s="62"/>
      <c r="G9" s="62"/>
      <c r="H9" s="62"/>
      <c r="I9" s="62"/>
      <c r="J9" s="62"/>
      <c r="K9" s="62"/>
      <c r="L9" s="62"/>
      <c r="M9" s="62"/>
      <c r="N9" s="62"/>
      <c r="O9" s="62"/>
      <c r="P9" s="62"/>
    </row>
    <row r="10" s="61" customFormat="1" ht="13.5" thickBot="1"/>
    <row r="11" spans="1:16" ht="15.75" customHeight="1" thickBot="1">
      <c r="A11" s="41"/>
      <c r="B11" s="42" t="s">
        <v>4</v>
      </c>
      <c r="C11" s="42" t="s">
        <v>22</v>
      </c>
      <c r="D11" s="42" t="s">
        <v>6</v>
      </c>
      <c r="E11" s="42" t="s">
        <v>7</v>
      </c>
      <c r="F11" s="42" t="s">
        <v>8</v>
      </c>
      <c r="G11" s="42" t="s">
        <v>9</v>
      </c>
      <c r="H11" s="42" t="s">
        <v>10</v>
      </c>
      <c r="I11" s="42" t="s">
        <v>11</v>
      </c>
      <c r="J11" s="42" t="s">
        <v>12</v>
      </c>
      <c r="K11" s="42" t="s">
        <v>13</v>
      </c>
      <c r="L11" s="42" t="s">
        <v>14</v>
      </c>
      <c r="M11" s="242" t="s">
        <v>15</v>
      </c>
      <c r="N11" s="239" t="s">
        <v>16</v>
      </c>
      <c r="O11" s="42" t="s">
        <v>17</v>
      </c>
      <c r="P11" s="42" t="s">
        <v>18</v>
      </c>
    </row>
    <row r="12" spans="1:17" ht="15.75" customHeight="1" thickBot="1">
      <c r="A12" s="42">
        <v>1966</v>
      </c>
      <c r="B12" s="67">
        <v>61.5</v>
      </c>
      <c r="C12" s="67">
        <v>13.5</v>
      </c>
      <c r="D12" s="67">
        <v>26.5</v>
      </c>
      <c r="E12" s="67">
        <v>29.25</v>
      </c>
      <c r="F12" s="67">
        <v>59.75</v>
      </c>
      <c r="G12" s="68">
        <v>78</v>
      </c>
      <c r="H12" s="67">
        <v>220.5</v>
      </c>
      <c r="I12" s="67">
        <v>157</v>
      </c>
      <c r="J12" s="67">
        <v>122.5</v>
      </c>
      <c r="K12" s="67">
        <v>174</v>
      </c>
      <c r="L12" s="67">
        <v>124</v>
      </c>
      <c r="M12" s="243">
        <v>70</v>
      </c>
      <c r="N12" s="240">
        <f aca="true" t="shared" si="0" ref="N12:N49">SUM(B12:G12)</f>
        <v>268.5</v>
      </c>
      <c r="O12" s="67">
        <f aca="true" t="shared" si="1" ref="O12:O49">SUM(H12:M12)</f>
        <v>868</v>
      </c>
      <c r="P12" s="69">
        <f aca="true" t="shared" si="2" ref="P12:P49">SUM(B12:M12)</f>
        <v>1136.5</v>
      </c>
      <c r="Q12" s="42">
        <v>1966</v>
      </c>
    </row>
    <row r="13" spans="1:17" ht="15.75" customHeight="1" thickBot="1">
      <c r="A13" s="42">
        <v>1967</v>
      </c>
      <c r="B13" s="67">
        <v>32.5</v>
      </c>
      <c r="C13" s="67">
        <v>15</v>
      </c>
      <c r="D13" s="67">
        <v>18.75</v>
      </c>
      <c r="E13" s="67">
        <v>59.75</v>
      </c>
      <c r="F13" s="67">
        <v>84.25</v>
      </c>
      <c r="G13" s="68">
        <v>166</v>
      </c>
      <c r="H13" s="67">
        <v>176</v>
      </c>
      <c r="I13" s="67">
        <v>169.25</v>
      </c>
      <c r="J13" s="67">
        <v>204</v>
      </c>
      <c r="K13" s="67">
        <v>146.25</v>
      </c>
      <c r="L13" s="67">
        <v>109.5</v>
      </c>
      <c r="M13" s="243">
        <v>84</v>
      </c>
      <c r="N13" s="240">
        <f t="shared" si="0"/>
        <v>376.25</v>
      </c>
      <c r="O13" s="67">
        <f t="shared" si="1"/>
        <v>889</v>
      </c>
      <c r="P13" s="69">
        <f t="shared" si="2"/>
        <v>1265.25</v>
      </c>
      <c r="Q13" s="42">
        <v>1967</v>
      </c>
    </row>
    <row r="14" spans="1:17" ht="15.75" customHeight="1" thickBot="1">
      <c r="A14" s="42">
        <v>1968</v>
      </c>
      <c r="B14" s="67">
        <v>51</v>
      </c>
      <c r="C14" s="67">
        <v>10</v>
      </c>
      <c r="D14" s="67">
        <v>24</v>
      </c>
      <c r="E14" s="67">
        <v>39.25</v>
      </c>
      <c r="F14" s="67">
        <v>101</v>
      </c>
      <c r="G14" s="68">
        <v>174</v>
      </c>
      <c r="H14" s="67">
        <v>120.25</v>
      </c>
      <c r="I14" s="67">
        <v>154.5</v>
      </c>
      <c r="J14" s="67">
        <v>169.7</v>
      </c>
      <c r="K14" s="67">
        <v>144</v>
      </c>
      <c r="L14" s="67">
        <v>94</v>
      </c>
      <c r="M14" s="243">
        <v>68.25</v>
      </c>
      <c r="N14" s="240">
        <f t="shared" si="0"/>
        <v>399.25</v>
      </c>
      <c r="O14" s="67">
        <f t="shared" si="1"/>
        <v>750.7</v>
      </c>
      <c r="P14" s="69">
        <f t="shared" si="2"/>
        <v>1149.95</v>
      </c>
      <c r="Q14" s="42">
        <v>1968</v>
      </c>
    </row>
    <row r="15" spans="1:17" ht="15.75" customHeight="1" thickBot="1">
      <c r="A15" s="42">
        <v>1969</v>
      </c>
      <c r="B15" s="67">
        <v>40.75</v>
      </c>
      <c r="C15" s="67">
        <v>17</v>
      </c>
      <c r="D15" s="67">
        <v>12.5</v>
      </c>
      <c r="E15" s="67">
        <v>44.25</v>
      </c>
      <c r="F15" s="67">
        <v>90.75</v>
      </c>
      <c r="G15" s="68">
        <v>173.25</v>
      </c>
      <c r="H15" s="67">
        <v>136.75</v>
      </c>
      <c r="I15" s="67">
        <v>171.75</v>
      </c>
      <c r="J15" s="67">
        <v>167.5</v>
      </c>
      <c r="K15" s="67">
        <v>160.5</v>
      </c>
      <c r="L15" s="67">
        <v>155.25</v>
      </c>
      <c r="M15" s="243">
        <v>122.25</v>
      </c>
      <c r="N15" s="240">
        <f t="shared" si="0"/>
        <v>378.5</v>
      </c>
      <c r="O15" s="67">
        <f t="shared" si="1"/>
        <v>914</v>
      </c>
      <c r="P15" s="69">
        <f t="shared" si="2"/>
        <v>1292.5</v>
      </c>
      <c r="Q15" s="42">
        <v>1969</v>
      </c>
    </row>
    <row r="16" spans="1:17" ht="15.75" customHeight="1" thickBot="1">
      <c r="A16" s="42">
        <v>1970</v>
      </c>
      <c r="B16" s="67">
        <v>31</v>
      </c>
      <c r="C16" s="67">
        <v>5.75</v>
      </c>
      <c r="D16" s="67">
        <v>18.25</v>
      </c>
      <c r="E16" s="67">
        <v>31.5</v>
      </c>
      <c r="F16" s="67">
        <v>87.25</v>
      </c>
      <c r="G16" s="68">
        <v>81.75</v>
      </c>
      <c r="H16" s="67">
        <v>157.25</v>
      </c>
      <c r="I16" s="67">
        <v>260</v>
      </c>
      <c r="J16" s="67">
        <v>134</v>
      </c>
      <c r="K16" s="67">
        <v>171.25</v>
      </c>
      <c r="L16" s="67">
        <v>129</v>
      </c>
      <c r="M16" s="243">
        <v>80.75</v>
      </c>
      <c r="N16" s="240">
        <f t="shared" si="0"/>
        <v>255.5</v>
      </c>
      <c r="O16" s="67">
        <f t="shared" si="1"/>
        <v>932.25</v>
      </c>
      <c r="P16" s="69">
        <f t="shared" si="2"/>
        <v>1187.75</v>
      </c>
      <c r="Q16" s="42">
        <v>1970</v>
      </c>
    </row>
    <row r="17" spans="1:17" ht="15.75" customHeight="1" thickBot="1">
      <c r="A17" s="42">
        <v>1971</v>
      </c>
      <c r="B17" s="67">
        <v>60</v>
      </c>
      <c r="C17" s="67">
        <v>19.25</v>
      </c>
      <c r="D17" s="67">
        <v>30</v>
      </c>
      <c r="E17" s="67">
        <v>48</v>
      </c>
      <c r="F17" s="67">
        <v>67.25</v>
      </c>
      <c r="G17" s="68">
        <v>133.5</v>
      </c>
      <c r="H17" s="67">
        <v>198.5</v>
      </c>
      <c r="I17" s="67">
        <v>141.75</v>
      </c>
      <c r="J17" s="67">
        <v>238</v>
      </c>
      <c r="K17" s="67">
        <v>189</v>
      </c>
      <c r="L17" s="67">
        <v>154.75</v>
      </c>
      <c r="M17" s="243">
        <v>131.5</v>
      </c>
      <c r="N17" s="240">
        <f t="shared" si="0"/>
        <v>358</v>
      </c>
      <c r="O17" s="67">
        <f t="shared" si="1"/>
        <v>1053.5</v>
      </c>
      <c r="P17" s="69">
        <f t="shared" si="2"/>
        <v>1411.5</v>
      </c>
      <c r="Q17" s="42">
        <v>1971</v>
      </c>
    </row>
    <row r="18" spans="1:17" ht="15.75" customHeight="1" thickBot="1">
      <c r="A18" s="42">
        <v>1972</v>
      </c>
      <c r="B18" s="67">
        <v>35.25</v>
      </c>
      <c r="C18" s="67">
        <v>13.75</v>
      </c>
      <c r="D18" s="67">
        <v>37.25</v>
      </c>
      <c r="E18" s="67">
        <v>35.75</v>
      </c>
      <c r="F18" s="67">
        <v>159.5</v>
      </c>
      <c r="G18" s="68">
        <v>118.75</v>
      </c>
      <c r="H18" s="67">
        <v>139.25</v>
      </c>
      <c r="I18" s="67">
        <v>138.5</v>
      </c>
      <c r="J18" s="67">
        <v>153.5</v>
      </c>
      <c r="K18" s="67">
        <v>156.25</v>
      </c>
      <c r="L18" s="67">
        <v>67</v>
      </c>
      <c r="M18" s="243">
        <v>121.5</v>
      </c>
      <c r="N18" s="240">
        <f t="shared" si="0"/>
        <v>400.25</v>
      </c>
      <c r="O18" s="67">
        <f t="shared" si="1"/>
        <v>776</v>
      </c>
      <c r="P18" s="69">
        <f t="shared" si="2"/>
        <v>1176.25</v>
      </c>
      <c r="Q18" s="42">
        <v>1972</v>
      </c>
    </row>
    <row r="19" spans="1:17" ht="15.75" customHeight="1" thickBot="1">
      <c r="A19" s="42">
        <v>1973</v>
      </c>
      <c r="B19" s="67">
        <v>29.25</v>
      </c>
      <c r="C19" s="67">
        <v>58</v>
      </c>
      <c r="D19" s="67">
        <v>13.25</v>
      </c>
      <c r="E19" s="67">
        <v>42</v>
      </c>
      <c r="F19" s="67">
        <v>107.75</v>
      </c>
      <c r="G19" s="68">
        <v>92</v>
      </c>
      <c r="H19" s="67">
        <v>173.5</v>
      </c>
      <c r="I19" s="67">
        <v>243.5</v>
      </c>
      <c r="J19" s="67">
        <v>161</v>
      </c>
      <c r="K19" s="67">
        <v>223</v>
      </c>
      <c r="L19" s="67">
        <v>125</v>
      </c>
      <c r="M19" s="243">
        <v>78.25</v>
      </c>
      <c r="N19" s="240">
        <f t="shared" si="0"/>
        <v>342.25</v>
      </c>
      <c r="O19" s="67">
        <f t="shared" si="1"/>
        <v>1004.25</v>
      </c>
      <c r="P19" s="69">
        <f t="shared" si="2"/>
        <v>1346.5</v>
      </c>
      <c r="Q19" s="42">
        <v>1973</v>
      </c>
    </row>
    <row r="20" spans="1:17" ht="15.75" customHeight="1" thickBot="1">
      <c r="A20" s="42">
        <v>1974</v>
      </c>
      <c r="B20" s="67">
        <v>52.25</v>
      </c>
      <c r="C20" s="67">
        <v>33.75</v>
      </c>
      <c r="D20" s="67">
        <v>18</v>
      </c>
      <c r="E20" s="67">
        <v>63.5</v>
      </c>
      <c r="F20" s="67">
        <v>103.5</v>
      </c>
      <c r="G20" s="68">
        <v>205.5</v>
      </c>
      <c r="H20" s="67">
        <v>159.25</v>
      </c>
      <c r="I20" s="67">
        <v>185.75</v>
      </c>
      <c r="J20" s="67">
        <v>136.75</v>
      </c>
      <c r="K20" s="67">
        <v>191.75</v>
      </c>
      <c r="L20" s="67">
        <v>119</v>
      </c>
      <c r="M20" s="243">
        <v>48.75</v>
      </c>
      <c r="N20" s="240">
        <f t="shared" si="0"/>
        <v>476.5</v>
      </c>
      <c r="O20" s="67">
        <f t="shared" si="1"/>
        <v>841.25</v>
      </c>
      <c r="P20" s="69">
        <f t="shared" si="2"/>
        <v>1317.75</v>
      </c>
      <c r="Q20" s="42">
        <v>1974</v>
      </c>
    </row>
    <row r="21" spans="1:17" ht="15.75" customHeight="1" thickBot="1">
      <c r="A21" s="42">
        <v>1975</v>
      </c>
      <c r="B21" s="67">
        <v>19.5</v>
      </c>
      <c r="C21" s="67">
        <v>18.25</v>
      </c>
      <c r="D21" s="67">
        <v>48</v>
      </c>
      <c r="E21" s="67">
        <v>97.25</v>
      </c>
      <c r="F21" s="67">
        <v>71.5</v>
      </c>
      <c r="G21" s="68">
        <v>102</v>
      </c>
      <c r="H21" s="67">
        <v>174.25</v>
      </c>
      <c r="I21" s="67">
        <v>182.25</v>
      </c>
      <c r="J21" s="67">
        <v>208</v>
      </c>
      <c r="K21" s="67">
        <v>270.75</v>
      </c>
      <c r="L21" s="67">
        <v>160.5</v>
      </c>
      <c r="M21" s="243">
        <v>90.25</v>
      </c>
      <c r="N21" s="240">
        <f t="shared" si="0"/>
        <v>356.5</v>
      </c>
      <c r="O21" s="67">
        <f t="shared" si="1"/>
        <v>1086</v>
      </c>
      <c r="P21" s="69">
        <f t="shared" si="2"/>
        <v>1442.5</v>
      </c>
      <c r="Q21" s="42">
        <v>1975</v>
      </c>
    </row>
    <row r="22" spans="1:17" ht="15.75" customHeight="1" thickBot="1">
      <c r="A22" s="42">
        <v>1976</v>
      </c>
      <c r="B22" s="67">
        <v>41</v>
      </c>
      <c r="C22" s="67">
        <v>24.75</v>
      </c>
      <c r="D22" s="67">
        <v>31.5</v>
      </c>
      <c r="E22" s="67">
        <v>45.5</v>
      </c>
      <c r="F22" s="67">
        <v>130.75</v>
      </c>
      <c r="G22" s="68">
        <v>177.25</v>
      </c>
      <c r="H22" s="67">
        <v>197.75</v>
      </c>
      <c r="I22" s="67">
        <v>252.5</v>
      </c>
      <c r="J22" s="67">
        <v>211</v>
      </c>
      <c r="K22" s="67">
        <v>210</v>
      </c>
      <c r="L22" s="67">
        <v>77.75</v>
      </c>
      <c r="M22" s="243">
        <v>62.75</v>
      </c>
      <c r="N22" s="240">
        <f t="shared" si="0"/>
        <v>450.75</v>
      </c>
      <c r="O22" s="67">
        <f t="shared" si="1"/>
        <v>1011.75</v>
      </c>
      <c r="P22" s="69">
        <f t="shared" si="2"/>
        <v>1462.5</v>
      </c>
      <c r="Q22" s="42">
        <v>1976</v>
      </c>
    </row>
    <row r="23" spans="1:17" ht="15.75" customHeight="1" thickBot="1">
      <c r="A23" s="42">
        <v>1977</v>
      </c>
      <c r="B23" s="67">
        <v>23.25</v>
      </c>
      <c r="C23" s="67">
        <v>30.5</v>
      </c>
      <c r="D23" s="67">
        <v>15.5</v>
      </c>
      <c r="E23" s="67">
        <v>44.5</v>
      </c>
      <c r="F23" s="67">
        <v>120.75</v>
      </c>
      <c r="G23" s="68">
        <v>116.25</v>
      </c>
      <c r="H23" s="67">
        <v>212.5</v>
      </c>
      <c r="I23" s="67">
        <v>107.5</v>
      </c>
      <c r="J23" s="67">
        <v>141</v>
      </c>
      <c r="K23" s="67">
        <v>112</v>
      </c>
      <c r="L23" s="67">
        <v>86.5</v>
      </c>
      <c r="M23" s="243">
        <v>70.5</v>
      </c>
      <c r="N23" s="240">
        <f t="shared" si="0"/>
        <v>350.75</v>
      </c>
      <c r="O23" s="67">
        <f t="shared" si="1"/>
        <v>730</v>
      </c>
      <c r="P23" s="69">
        <f t="shared" si="2"/>
        <v>1080.75</v>
      </c>
      <c r="Q23" s="42">
        <v>1977</v>
      </c>
    </row>
    <row r="24" spans="1:17" ht="15.75" customHeight="1" thickBot="1">
      <c r="A24" s="42">
        <v>1978</v>
      </c>
      <c r="B24" s="67">
        <v>12.5</v>
      </c>
      <c r="C24" s="67">
        <v>17.75</v>
      </c>
      <c r="D24" s="67">
        <v>32.25</v>
      </c>
      <c r="E24" s="67">
        <v>34.25</v>
      </c>
      <c r="F24" s="67">
        <v>53.5</v>
      </c>
      <c r="G24" s="68">
        <v>115.5</v>
      </c>
      <c r="H24" s="67">
        <v>143.25</v>
      </c>
      <c r="I24" s="67">
        <v>150.75</v>
      </c>
      <c r="J24" s="67">
        <v>158</v>
      </c>
      <c r="K24" s="67">
        <v>130</v>
      </c>
      <c r="L24" s="67">
        <v>88.25</v>
      </c>
      <c r="M24" s="243">
        <v>51.25</v>
      </c>
      <c r="N24" s="240">
        <f t="shared" si="0"/>
        <v>265.75</v>
      </c>
      <c r="O24" s="67">
        <f t="shared" si="1"/>
        <v>721.5</v>
      </c>
      <c r="P24" s="69">
        <f t="shared" si="2"/>
        <v>987.25</v>
      </c>
      <c r="Q24" s="42">
        <v>1978</v>
      </c>
    </row>
    <row r="25" spans="1:17" ht="15.75" customHeight="1" thickBot="1">
      <c r="A25" s="42">
        <v>1979</v>
      </c>
      <c r="B25" s="67">
        <v>24.75</v>
      </c>
      <c r="C25" s="67">
        <v>16.75</v>
      </c>
      <c r="D25" s="67">
        <v>19.75</v>
      </c>
      <c r="E25" s="67">
        <v>29.5</v>
      </c>
      <c r="F25" s="67">
        <v>78</v>
      </c>
      <c r="G25" s="68">
        <v>108.5</v>
      </c>
      <c r="H25" s="67">
        <v>168.25</v>
      </c>
      <c r="I25" s="67">
        <v>124.75</v>
      </c>
      <c r="J25" s="67">
        <v>107.5</v>
      </c>
      <c r="K25" s="67">
        <v>120</v>
      </c>
      <c r="L25" s="67">
        <v>134.5</v>
      </c>
      <c r="M25" s="243">
        <v>52.75</v>
      </c>
      <c r="N25" s="240">
        <f t="shared" si="0"/>
        <v>277.25</v>
      </c>
      <c r="O25" s="67">
        <f t="shared" si="1"/>
        <v>707.75</v>
      </c>
      <c r="P25" s="69">
        <f t="shared" si="2"/>
        <v>985</v>
      </c>
      <c r="Q25" s="42">
        <v>1979</v>
      </c>
    </row>
    <row r="26" spans="1:17" ht="15.75" customHeight="1" thickBot="1">
      <c r="A26" s="42">
        <v>1980</v>
      </c>
      <c r="B26" s="67">
        <v>25</v>
      </c>
      <c r="C26" s="67">
        <v>0.5</v>
      </c>
      <c r="D26" s="67">
        <v>12.5</v>
      </c>
      <c r="E26" s="67">
        <v>46</v>
      </c>
      <c r="F26" s="67">
        <v>50.5</v>
      </c>
      <c r="G26" s="68">
        <v>113.5</v>
      </c>
      <c r="H26" s="67">
        <v>216.95</v>
      </c>
      <c r="I26" s="67">
        <v>97.5</v>
      </c>
      <c r="J26" s="67">
        <v>112.25</v>
      </c>
      <c r="K26" s="67">
        <v>140</v>
      </c>
      <c r="L26" s="67">
        <v>145.25</v>
      </c>
      <c r="M26" s="243">
        <v>64.75</v>
      </c>
      <c r="N26" s="240">
        <f t="shared" si="0"/>
        <v>248</v>
      </c>
      <c r="O26" s="67">
        <f t="shared" si="1"/>
        <v>776.7</v>
      </c>
      <c r="P26" s="69">
        <f t="shared" si="2"/>
        <v>1024.7</v>
      </c>
      <c r="Q26" s="42">
        <v>1980</v>
      </c>
    </row>
    <row r="27" spans="1:17" ht="15.75" customHeight="1" thickBot="1">
      <c r="A27" s="42">
        <v>1981</v>
      </c>
      <c r="B27" s="67">
        <v>24.75</v>
      </c>
      <c r="C27" s="67">
        <v>15.5</v>
      </c>
      <c r="D27" s="67">
        <v>21.25</v>
      </c>
      <c r="E27" s="67">
        <v>29.5</v>
      </c>
      <c r="F27" s="67">
        <v>49.25</v>
      </c>
      <c r="G27" s="68">
        <v>110.25</v>
      </c>
      <c r="H27" s="67">
        <v>176</v>
      </c>
      <c r="I27" s="67">
        <v>84.5</v>
      </c>
      <c r="J27" s="67">
        <v>138.5</v>
      </c>
      <c r="K27" s="67">
        <v>135.8</v>
      </c>
      <c r="L27" s="67">
        <v>111.75</v>
      </c>
      <c r="M27" s="243">
        <v>41.5</v>
      </c>
      <c r="N27" s="240">
        <f t="shared" si="0"/>
        <v>250.5</v>
      </c>
      <c r="O27" s="67">
        <f t="shared" si="1"/>
        <v>688.05</v>
      </c>
      <c r="P27" s="69">
        <f t="shared" si="2"/>
        <v>938.55</v>
      </c>
      <c r="Q27" s="42">
        <v>1981</v>
      </c>
    </row>
    <row r="28" spans="1:17" ht="15.75" customHeight="1" thickBot="1">
      <c r="A28" s="42">
        <v>1982</v>
      </c>
      <c r="B28" s="67">
        <v>32</v>
      </c>
      <c r="C28" s="67">
        <v>7.25</v>
      </c>
      <c r="D28" s="67">
        <v>32.25</v>
      </c>
      <c r="E28" s="67">
        <v>67.25</v>
      </c>
      <c r="F28" s="67">
        <v>115</v>
      </c>
      <c r="G28" s="68">
        <v>162.5</v>
      </c>
      <c r="H28" s="67">
        <v>219.25</v>
      </c>
      <c r="I28" s="67">
        <v>181</v>
      </c>
      <c r="J28" s="67">
        <v>224.75</v>
      </c>
      <c r="K28" s="67">
        <v>173.75</v>
      </c>
      <c r="L28" s="67">
        <v>161.75</v>
      </c>
      <c r="M28" s="243">
        <v>62.75</v>
      </c>
      <c r="N28" s="240">
        <f t="shared" si="0"/>
        <v>416.25</v>
      </c>
      <c r="O28" s="67">
        <f t="shared" si="1"/>
        <v>1023.25</v>
      </c>
      <c r="P28" s="69">
        <f t="shared" si="2"/>
        <v>1439.5</v>
      </c>
      <c r="Q28" s="42">
        <v>1982</v>
      </c>
    </row>
    <row r="29" spans="1:17" ht="15.75" customHeight="1" thickBot="1">
      <c r="A29" s="42">
        <v>1983</v>
      </c>
      <c r="B29" s="67">
        <v>33.25</v>
      </c>
      <c r="C29" s="67">
        <v>16.75</v>
      </c>
      <c r="D29" s="67">
        <v>22.5</v>
      </c>
      <c r="E29" s="67">
        <v>62</v>
      </c>
      <c r="F29" s="67">
        <v>78</v>
      </c>
      <c r="G29" s="68">
        <v>88.5</v>
      </c>
      <c r="H29" s="67">
        <v>108.75</v>
      </c>
      <c r="I29" s="67">
        <v>220.8</v>
      </c>
      <c r="J29" s="67">
        <v>226.75</v>
      </c>
      <c r="K29" s="67">
        <v>227.75</v>
      </c>
      <c r="L29" s="67">
        <v>124.5</v>
      </c>
      <c r="M29" s="243">
        <v>88.75</v>
      </c>
      <c r="N29" s="240">
        <f t="shared" si="0"/>
        <v>301</v>
      </c>
      <c r="O29" s="67">
        <f t="shared" si="1"/>
        <v>997.3</v>
      </c>
      <c r="P29" s="69">
        <f t="shared" si="2"/>
        <v>1298.3</v>
      </c>
      <c r="Q29" s="42">
        <v>1983</v>
      </c>
    </row>
    <row r="30" spans="1:17" ht="15.75" customHeight="1" thickBot="1">
      <c r="A30" s="42">
        <v>1984</v>
      </c>
      <c r="B30" s="67">
        <v>54.75</v>
      </c>
      <c r="C30" s="67">
        <v>33.5</v>
      </c>
      <c r="D30" s="67">
        <v>35.5</v>
      </c>
      <c r="E30" s="67">
        <v>61.75</v>
      </c>
      <c r="F30" s="67">
        <v>117.25</v>
      </c>
      <c r="G30" s="68">
        <v>148</v>
      </c>
      <c r="H30" s="67">
        <v>104</v>
      </c>
      <c r="I30" s="67">
        <v>133.5</v>
      </c>
      <c r="J30" s="67">
        <v>146.75</v>
      </c>
      <c r="K30" s="67">
        <v>180.75</v>
      </c>
      <c r="L30" s="67">
        <v>60.5</v>
      </c>
      <c r="M30" s="243">
        <v>50.5</v>
      </c>
      <c r="N30" s="240">
        <f t="shared" si="0"/>
        <v>450.75</v>
      </c>
      <c r="O30" s="67">
        <f t="shared" si="1"/>
        <v>676</v>
      </c>
      <c r="P30" s="69">
        <f t="shared" si="2"/>
        <v>1126.75</v>
      </c>
      <c r="Q30" s="42">
        <v>1984</v>
      </c>
    </row>
    <row r="31" spans="1:17" ht="15.75" customHeight="1" thickBot="1">
      <c r="A31" s="42">
        <v>1985</v>
      </c>
      <c r="B31" s="67">
        <v>36.75</v>
      </c>
      <c r="C31" s="67">
        <v>17.25</v>
      </c>
      <c r="D31" s="67">
        <v>22</v>
      </c>
      <c r="E31" s="67">
        <v>78.75</v>
      </c>
      <c r="F31" s="67">
        <v>54</v>
      </c>
      <c r="G31" s="68">
        <v>110.2</v>
      </c>
      <c r="H31" s="67">
        <v>169.5</v>
      </c>
      <c r="I31" s="67">
        <v>139.5</v>
      </c>
      <c r="J31" s="67">
        <v>191.25</v>
      </c>
      <c r="K31" s="67">
        <v>181</v>
      </c>
      <c r="L31" s="67">
        <v>103.75</v>
      </c>
      <c r="M31" s="243">
        <v>74.75</v>
      </c>
      <c r="N31" s="240">
        <f t="shared" si="0"/>
        <v>318.95</v>
      </c>
      <c r="O31" s="67">
        <f t="shared" si="1"/>
        <v>859.75</v>
      </c>
      <c r="P31" s="69">
        <f t="shared" si="2"/>
        <v>1178.7</v>
      </c>
      <c r="Q31" s="42">
        <v>1985</v>
      </c>
    </row>
    <row r="32" spans="1:17" ht="15.75" customHeight="1" thickBot="1">
      <c r="A32" s="42">
        <v>1986</v>
      </c>
      <c r="B32" s="70">
        <v>25.25</v>
      </c>
      <c r="C32" s="67">
        <v>5</v>
      </c>
      <c r="D32" s="67">
        <v>17.75</v>
      </c>
      <c r="E32" s="67">
        <v>82</v>
      </c>
      <c r="F32" s="67">
        <v>68.5</v>
      </c>
      <c r="G32" s="68">
        <v>97.5</v>
      </c>
      <c r="H32" s="67">
        <v>239.5</v>
      </c>
      <c r="I32" s="67">
        <v>244.95</v>
      </c>
      <c r="J32" s="67">
        <v>180</v>
      </c>
      <c r="K32" s="67">
        <v>179.25</v>
      </c>
      <c r="L32" s="67">
        <v>110.5</v>
      </c>
      <c r="M32" s="243">
        <v>81.25</v>
      </c>
      <c r="N32" s="240">
        <f t="shared" si="0"/>
        <v>296</v>
      </c>
      <c r="O32" s="67">
        <f t="shared" si="1"/>
        <v>1035.45</v>
      </c>
      <c r="P32" s="69">
        <f t="shared" si="2"/>
        <v>1331.45</v>
      </c>
      <c r="Q32" s="42">
        <v>1986</v>
      </c>
    </row>
    <row r="33" spans="1:17" ht="15.75" customHeight="1" thickBot="1">
      <c r="A33" s="42">
        <v>1987</v>
      </c>
      <c r="B33" s="67">
        <v>44.25</v>
      </c>
      <c r="C33" s="67">
        <v>22</v>
      </c>
      <c r="D33" s="67">
        <v>22.25</v>
      </c>
      <c r="E33" s="67">
        <v>45.5</v>
      </c>
      <c r="F33" s="67">
        <v>126.25</v>
      </c>
      <c r="G33" s="68">
        <v>135.75</v>
      </c>
      <c r="H33" s="67">
        <v>154.25</v>
      </c>
      <c r="I33" s="67">
        <v>120</v>
      </c>
      <c r="J33" s="67">
        <v>187.75</v>
      </c>
      <c r="K33" s="67">
        <v>128.5</v>
      </c>
      <c r="L33" s="67">
        <v>135</v>
      </c>
      <c r="M33" s="243">
        <v>92.25</v>
      </c>
      <c r="N33" s="240">
        <f t="shared" si="0"/>
        <v>396</v>
      </c>
      <c r="O33" s="67">
        <f t="shared" si="1"/>
        <v>817.75</v>
      </c>
      <c r="P33" s="69">
        <f t="shared" si="2"/>
        <v>1213.75</v>
      </c>
      <c r="Q33" s="42">
        <v>1987</v>
      </c>
    </row>
    <row r="34" spans="1:17" ht="15.75" customHeight="1" thickBot="1">
      <c r="A34" s="42">
        <v>1988</v>
      </c>
      <c r="B34" s="67">
        <v>10.75</v>
      </c>
      <c r="C34" s="67">
        <v>17.75</v>
      </c>
      <c r="D34" s="67">
        <v>26.75</v>
      </c>
      <c r="E34" s="67">
        <v>51.25</v>
      </c>
      <c r="F34" s="67">
        <v>62</v>
      </c>
      <c r="G34" s="68">
        <v>157</v>
      </c>
      <c r="H34" s="67">
        <v>237.75</v>
      </c>
      <c r="I34" s="67">
        <v>111.25</v>
      </c>
      <c r="J34" s="67">
        <v>149</v>
      </c>
      <c r="K34" s="67">
        <v>189.75</v>
      </c>
      <c r="L34" s="67">
        <v>99.75</v>
      </c>
      <c r="M34" s="243">
        <v>58.25</v>
      </c>
      <c r="N34" s="240">
        <f t="shared" si="0"/>
        <v>325.5</v>
      </c>
      <c r="O34" s="67">
        <f t="shared" si="1"/>
        <v>845.75</v>
      </c>
      <c r="P34" s="69">
        <f t="shared" si="2"/>
        <v>1171.25</v>
      </c>
      <c r="Q34" s="42">
        <v>1988</v>
      </c>
    </row>
    <row r="35" spans="1:17" ht="15.75" customHeight="1" thickBot="1">
      <c r="A35" s="42">
        <v>1989</v>
      </c>
      <c r="B35" s="67">
        <v>38</v>
      </c>
      <c r="C35" s="67">
        <v>9</v>
      </c>
      <c r="D35" s="67">
        <v>37.5</v>
      </c>
      <c r="E35" s="67">
        <v>74.5</v>
      </c>
      <c r="F35" s="67">
        <v>119.25</v>
      </c>
      <c r="G35" s="68">
        <v>84.5</v>
      </c>
      <c r="H35" s="67">
        <v>302.75</v>
      </c>
      <c r="I35" s="67">
        <v>234.25</v>
      </c>
      <c r="J35" s="67">
        <v>204</v>
      </c>
      <c r="K35" s="67">
        <v>204.5</v>
      </c>
      <c r="L35" s="67">
        <v>112</v>
      </c>
      <c r="M35" s="243">
        <v>87.5</v>
      </c>
      <c r="N35" s="240">
        <f t="shared" si="0"/>
        <v>362.75</v>
      </c>
      <c r="O35" s="67">
        <f t="shared" si="1"/>
        <v>1145</v>
      </c>
      <c r="P35" s="69">
        <f t="shared" si="2"/>
        <v>1507.75</v>
      </c>
      <c r="Q35" s="42">
        <v>1989</v>
      </c>
    </row>
    <row r="36" spans="1:17" ht="15.75" customHeight="1" thickBot="1">
      <c r="A36" s="42">
        <v>1990</v>
      </c>
      <c r="B36" s="67">
        <v>69</v>
      </c>
      <c r="C36" s="67">
        <v>16.5</v>
      </c>
      <c r="D36" s="67">
        <v>25.25</v>
      </c>
      <c r="E36" s="67">
        <v>75</v>
      </c>
      <c r="F36" s="67">
        <v>124.5</v>
      </c>
      <c r="G36" s="68">
        <v>174</v>
      </c>
      <c r="H36" s="67">
        <v>273.75</v>
      </c>
      <c r="I36" s="67">
        <v>115.75</v>
      </c>
      <c r="J36" s="67">
        <v>221</v>
      </c>
      <c r="K36" s="67">
        <v>195.75</v>
      </c>
      <c r="L36" s="67">
        <v>85.75</v>
      </c>
      <c r="M36" s="243">
        <v>103.25</v>
      </c>
      <c r="N36" s="240">
        <f t="shared" si="0"/>
        <v>484.25</v>
      </c>
      <c r="O36" s="67">
        <f t="shared" si="1"/>
        <v>995.25</v>
      </c>
      <c r="P36" s="69">
        <f t="shared" si="2"/>
        <v>1479.5</v>
      </c>
      <c r="Q36" s="42">
        <v>1990</v>
      </c>
    </row>
    <row r="37" spans="1:17" ht="15.75" customHeight="1" thickBot="1">
      <c r="A37" s="42">
        <v>1991</v>
      </c>
      <c r="B37" s="67">
        <v>28.25</v>
      </c>
      <c r="C37" s="67">
        <v>22</v>
      </c>
      <c r="D37" s="67">
        <v>54.25</v>
      </c>
      <c r="E37" s="67">
        <v>55.3</v>
      </c>
      <c r="F37" s="67">
        <v>119.25</v>
      </c>
      <c r="G37" s="67">
        <v>185.5</v>
      </c>
      <c r="H37" s="71">
        <v>148.25</v>
      </c>
      <c r="I37" s="67">
        <v>110.25</v>
      </c>
      <c r="J37" s="67">
        <v>244</v>
      </c>
      <c r="K37" s="67">
        <v>202.5</v>
      </c>
      <c r="L37" s="67">
        <v>132.25</v>
      </c>
      <c r="M37" s="243">
        <v>96.75</v>
      </c>
      <c r="N37" s="240">
        <f t="shared" si="0"/>
        <v>464.55</v>
      </c>
      <c r="O37" s="67">
        <f t="shared" si="1"/>
        <v>934</v>
      </c>
      <c r="P37" s="69">
        <f t="shared" si="2"/>
        <v>1398.55</v>
      </c>
      <c r="Q37" s="42">
        <v>1991</v>
      </c>
    </row>
    <row r="38" spans="1:17" ht="15.75" customHeight="1" thickBot="1">
      <c r="A38" s="42">
        <v>1992</v>
      </c>
      <c r="B38" s="67">
        <v>46.75</v>
      </c>
      <c r="C38" s="67">
        <v>50</v>
      </c>
      <c r="D38" s="67">
        <v>34</v>
      </c>
      <c r="E38" s="67">
        <v>54.75</v>
      </c>
      <c r="F38" s="67">
        <v>88.25</v>
      </c>
      <c r="G38" s="68">
        <v>124</v>
      </c>
      <c r="H38" s="67">
        <v>290</v>
      </c>
      <c r="I38" s="67">
        <v>218.25</v>
      </c>
      <c r="J38" s="67">
        <v>215.5</v>
      </c>
      <c r="K38" s="67">
        <v>177</v>
      </c>
      <c r="L38" s="67">
        <v>160</v>
      </c>
      <c r="M38" s="243">
        <v>81.75</v>
      </c>
      <c r="N38" s="240">
        <f t="shared" si="0"/>
        <v>397.75</v>
      </c>
      <c r="O38" s="67">
        <f t="shared" si="1"/>
        <v>1142.5</v>
      </c>
      <c r="P38" s="69">
        <f t="shared" si="2"/>
        <v>1540.25</v>
      </c>
      <c r="Q38" s="42">
        <v>1992</v>
      </c>
    </row>
    <row r="39" spans="1:17" ht="15.75" customHeight="1" thickBot="1">
      <c r="A39" s="42">
        <v>1993</v>
      </c>
      <c r="B39" s="72">
        <v>53</v>
      </c>
      <c r="C39" s="72">
        <v>52</v>
      </c>
      <c r="D39" s="72">
        <v>57</v>
      </c>
      <c r="E39" s="72">
        <v>50</v>
      </c>
      <c r="F39" s="72">
        <v>166</v>
      </c>
      <c r="G39" s="68">
        <v>138</v>
      </c>
      <c r="H39" s="67">
        <v>238</v>
      </c>
      <c r="I39" s="72">
        <v>216</v>
      </c>
      <c r="J39" s="67">
        <v>157</v>
      </c>
      <c r="K39" s="72">
        <v>160</v>
      </c>
      <c r="L39" s="72">
        <v>124.5</v>
      </c>
      <c r="M39" s="244">
        <v>102</v>
      </c>
      <c r="N39" s="240">
        <f t="shared" si="0"/>
        <v>516</v>
      </c>
      <c r="O39" s="67">
        <f t="shared" si="1"/>
        <v>997.5</v>
      </c>
      <c r="P39" s="69">
        <f t="shared" si="2"/>
        <v>1513.5</v>
      </c>
      <c r="Q39" s="42">
        <v>1993</v>
      </c>
    </row>
    <row r="40" spans="1:17" ht="15.75" customHeight="1" thickBot="1">
      <c r="A40" s="42">
        <v>1994</v>
      </c>
      <c r="B40" s="67">
        <v>71</v>
      </c>
      <c r="C40" s="67">
        <v>11</v>
      </c>
      <c r="D40" s="67">
        <v>35</v>
      </c>
      <c r="E40" s="67">
        <v>90</v>
      </c>
      <c r="F40" s="67">
        <v>108</v>
      </c>
      <c r="G40" s="68">
        <v>154</v>
      </c>
      <c r="H40" s="67">
        <v>172</v>
      </c>
      <c r="I40" s="67">
        <v>186</v>
      </c>
      <c r="J40" s="67">
        <v>296.5</v>
      </c>
      <c r="K40" s="67">
        <v>207</v>
      </c>
      <c r="L40" s="67">
        <v>100</v>
      </c>
      <c r="M40" s="243">
        <v>88</v>
      </c>
      <c r="N40" s="240">
        <f t="shared" si="0"/>
        <v>469</v>
      </c>
      <c r="O40" s="67">
        <f t="shared" si="1"/>
        <v>1049.5</v>
      </c>
      <c r="P40" s="69">
        <f t="shared" si="2"/>
        <v>1518.5</v>
      </c>
      <c r="Q40" s="42">
        <v>1994</v>
      </c>
    </row>
    <row r="41" spans="1:17" ht="15.75" customHeight="1" thickBot="1">
      <c r="A41" s="42">
        <v>1995</v>
      </c>
      <c r="B41" s="67">
        <v>13.5</v>
      </c>
      <c r="C41" s="67">
        <v>28</v>
      </c>
      <c r="D41" s="67">
        <v>45</v>
      </c>
      <c r="E41" s="67">
        <v>47</v>
      </c>
      <c r="F41" s="67">
        <v>147</v>
      </c>
      <c r="G41" s="68">
        <v>109</v>
      </c>
      <c r="H41" s="67">
        <v>190</v>
      </c>
      <c r="I41" s="67">
        <v>182.5</v>
      </c>
      <c r="J41" s="67">
        <v>262.5</v>
      </c>
      <c r="K41" s="67">
        <v>263.5</v>
      </c>
      <c r="L41" s="67">
        <v>56</v>
      </c>
      <c r="M41" s="243">
        <v>81</v>
      </c>
      <c r="N41" s="240">
        <f t="shared" si="0"/>
        <v>389.5</v>
      </c>
      <c r="O41" s="67">
        <f t="shared" si="1"/>
        <v>1035.5</v>
      </c>
      <c r="P41" s="69">
        <f t="shared" si="2"/>
        <v>1425</v>
      </c>
      <c r="Q41" s="42">
        <v>1995</v>
      </c>
    </row>
    <row r="42" spans="1:17" ht="15.75" customHeight="1" thickBot="1">
      <c r="A42" s="48">
        <v>1996</v>
      </c>
      <c r="B42" s="67">
        <v>55</v>
      </c>
      <c r="C42" s="67">
        <v>27</v>
      </c>
      <c r="D42" s="67">
        <v>90</v>
      </c>
      <c r="E42" s="67">
        <v>53</v>
      </c>
      <c r="F42" s="67">
        <v>126</v>
      </c>
      <c r="G42" s="68">
        <v>210</v>
      </c>
      <c r="H42" s="67">
        <v>109</v>
      </c>
      <c r="I42" s="67">
        <v>188</v>
      </c>
      <c r="J42" s="67">
        <v>185</v>
      </c>
      <c r="K42" s="67">
        <v>205</v>
      </c>
      <c r="L42" s="67">
        <v>115</v>
      </c>
      <c r="M42" s="243">
        <v>92</v>
      </c>
      <c r="N42" s="240">
        <f t="shared" si="0"/>
        <v>561</v>
      </c>
      <c r="O42" s="67">
        <f t="shared" si="1"/>
        <v>894</v>
      </c>
      <c r="P42" s="69">
        <f t="shared" si="2"/>
        <v>1455</v>
      </c>
      <c r="Q42" s="48">
        <v>1996</v>
      </c>
    </row>
    <row r="43" spans="1:17" ht="15.75" customHeight="1" thickBot="1">
      <c r="A43" s="48">
        <v>1997</v>
      </c>
      <c r="B43" s="67">
        <v>37</v>
      </c>
      <c r="C43" s="67">
        <v>32</v>
      </c>
      <c r="D43" s="67">
        <v>44</v>
      </c>
      <c r="E43" s="67">
        <v>64</v>
      </c>
      <c r="F43" s="67">
        <v>109</v>
      </c>
      <c r="G43" s="68">
        <v>184</v>
      </c>
      <c r="H43" s="67">
        <v>218</v>
      </c>
      <c r="I43" s="67">
        <v>244</v>
      </c>
      <c r="J43" s="67">
        <v>192</v>
      </c>
      <c r="K43" s="67">
        <v>234</v>
      </c>
      <c r="L43" s="67">
        <v>179</v>
      </c>
      <c r="M43" s="243">
        <v>91</v>
      </c>
      <c r="N43" s="240">
        <f t="shared" si="0"/>
        <v>470</v>
      </c>
      <c r="O43" s="67">
        <f t="shared" si="1"/>
        <v>1158</v>
      </c>
      <c r="P43" s="69">
        <f t="shared" si="2"/>
        <v>1628</v>
      </c>
      <c r="Q43" s="48">
        <v>1997</v>
      </c>
    </row>
    <row r="44" spans="1:17" ht="15.75" customHeight="1" thickBot="1">
      <c r="A44" s="48">
        <v>1998</v>
      </c>
      <c r="B44" s="67">
        <v>37</v>
      </c>
      <c r="C44" s="67">
        <v>20</v>
      </c>
      <c r="D44" s="67">
        <v>45</v>
      </c>
      <c r="E44" s="67">
        <v>62</v>
      </c>
      <c r="F44" s="67">
        <v>98</v>
      </c>
      <c r="G44" s="68">
        <v>79</v>
      </c>
      <c r="H44" s="67">
        <v>199</v>
      </c>
      <c r="I44" s="67">
        <v>149</v>
      </c>
      <c r="J44" s="67">
        <v>152</v>
      </c>
      <c r="K44" s="67">
        <v>209</v>
      </c>
      <c r="L44" s="67">
        <v>108</v>
      </c>
      <c r="M44" s="243">
        <v>37</v>
      </c>
      <c r="N44" s="240">
        <f t="shared" si="0"/>
        <v>341</v>
      </c>
      <c r="O44" s="67">
        <f t="shared" si="1"/>
        <v>854</v>
      </c>
      <c r="P44" s="69">
        <f t="shared" si="2"/>
        <v>1195</v>
      </c>
      <c r="Q44" s="48">
        <v>1998</v>
      </c>
    </row>
    <row r="45" spans="1:17" ht="15.75" customHeight="1" thickBot="1">
      <c r="A45" s="48">
        <v>1999</v>
      </c>
      <c r="B45" s="67">
        <v>38.916666666666664</v>
      </c>
      <c r="C45" s="67">
        <v>35.25</v>
      </c>
      <c r="D45" s="67">
        <v>35</v>
      </c>
      <c r="E45" s="67">
        <v>59.16666666666667</v>
      </c>
      <c r="F45" s="67">
        <v>106.66666666666659</v>
      </c>
      <c r="G45" s="68">
        <v>163.16666666666663</v>
      </c>
      <c r="H45" s="67">
        <v>232.63333333333338</v>
      </c>
      <c r="I45" s="67">
        <v>217.41666666666657</v>
      </c>
      <c r="J45" s="67">
        <v>266</v>
      </c>
      <c r="K45" s="67">
        <v>150</v>
      </c>
      <c r="L45" s="67">
        <v>170</v>
      </c>
      <c r="M45" s="243">
        <v>79</v>
      </c>
      <c r="N45" s="240">
        <f t="shared" si="0"/>
        <v>438.1666666666665</v>
      </c>
      <c r="O45" s="67">
        <f t="shared" si="1"/>
        <v>1115.05</v>
      </c>
      <c r="P45" s="69">
        <f t="shared" si="2"/>
        <v>1553.2166666666665</v>
      </c>
      <c r="Q45" s="48">
        <v>1999</v>
      </c>
    </row>
    <row r="46" spans="1:17" ht="15.75" customHeight="1" thickBot="1">
      <c r="A46" s="48">
        <v>2000</v>
      </c>
      <c r="B46" s="67">
        <v>25.05</v>
      </c>
      <c r="C46" s="67">
        <v>23.35</v>
      </c>
      <c r="D46" s="67">
        <v>53.66666666666669</v>
      </c>
      <c r="E46" s="67">
        <v>80.16666666666669</v>
      </c>
      <c r="F46" s="67">
        <v>67.66666666666663</v>
      </c>
      <c r="G46" s="68">
        <v>184.5</v>
      </c>
      <c r="H46" s="67">
        <v>220.5</v>
      </c>
      <c r="I46" s="67">
        <v>236.1666666666667</v>
      </c>
      <c r="J46" s="67">
        <v>106.75</v>
      </c>
      <c r="K46" s="67">
        <v>205.75</v>
      </c>
      <c r="L46" s="67">
        <v>103.08333333333329</v>
      </c>
      <c r="M46" s="243">
        <v>81.75</v>
      </c>
      <c r="N46" s="240">
        <f t="shared" si="0"/>
        <v>434.4</v>
      </c>
      <c r="O46" s="67">
        <f t="shared" si="1"/>
        <v>954</v>
      </c>
      <c r="P46" s="69">
        <f t="shared" si="2"/>
        <v>1388.3999999999999</v>
      </c>
      <c r="Q46" s="48">
        <v>2000</v>
      </c>
    </row>
    <row r="47" spans="1:17" ht="15.75" customHeight="1" thickBot="1">
      <c r="A47" s="48">
        <v>2001</v>
      </c>
      <c r="B47" s="67">
        <v>60.5</v>
      </c>
      <c r="C47" s="67">
        <v>51.58333333333332</v>
      </c>
      <c r="D47" s="67">
        <v>51.41666666666667</v>
      </c>
      <c r="E47" s="67">
        <v>76.75</v>
      </c>
      <c r="F47" s="67">
        <v>56.25</v>
      </c>
      <c r="G47" s="68">
        <v>118.41666666666657</v>
      </c>
      <c r="H47" s="67">
        <v>254.75</v>
      </c>
      <c r="I47" s="67">
        <v>180.25</v>
      </c>
      <c r="J47" s="67">
        <v>210.41666666666654</v>
      </c>
      <c r="K47" s="67">
        <v>194.5</v>
      </c>
      <c r="L47" s="67">
        <v>67</v>
      </c>
      <c r="M47" s="243">
        <v>99.16666666666667</v>
      </c>
      <c r="N47" s="240">
        <f t="shared" si="0"/>
        <v>414.9166666666666</v>
      </c>
      <c r="O47" s="67">
        <f t="shared" si="1"/>
        <v>1006.0833333333331</v>
      </c>
      <c r="P47" s="69">
        <f t="shared" si="2"/>
        <v>1420.9999999999998</v>
      </c>
      <c r="Q47" s="48">
        <v>2001</v>
      </c>
    </row>
    <row r="48" spans="1:17" ht="15.75" customHeight="1" thickBot="1">
      <c r="A48" s="48">
        <v>2002</v>
      </c>
      <c r="B48" s="67">
        <v>47.16666666666667</v>
      </c>
      <c r="C48" s="67">
        <v>37.83333333333334</v>
      </c>
      <c r="D48" s="67">
        <v>56</v>
      </c>
      <c r="E48" s="67">
        <v>76.66666666666666</v>
      </c>
      <c r="F48" s="67">
        <v>151.16666666666654</v>
      </c>
      <c r="G48" s="68">
        <v>155.33333333333323</v>
      </c>
      <c r="H48" s="67">
        <v>161.5833333333333</v>
      </c>
      <c r="I48" s="67">
        <v>159.75</v>
      </c>
      <c r="J48" s="67">
        <v>130.8333333333333</v>
      </c>
      <c r="K48" s="67">
        <v>145.83333333333323</v>
      </c>
      <c r="L48" s="67">
        <v>132.16666666666657</v>
      </c>
      <c r="M48" s="243">
        <v>62.33333333333333</v>
      </c>
      <c r="N48" s="240">
        <f t="shared" si="0"/>
        <v>524.1666666666664</v>
      </c>
      <c r="O48" s="67">
        <f t="shared" si="1"/>
        <v>792.4999999999997</v>
      </c>
      <c r="P48" s="69">
        <f t="shared" si="2"/>
        <v>1316.6666666666658</v>
      </c>
      <c r="Q48" s="48">
        <v>2002</v>
      </c>
    </row>
    <row r="49" spans="1:17" ht="15.75" customHeight="1" thickBot="1">
      <c r="A49" s="48">
        <v>2003</v>
      </c>
      <c r="B49" s="67">
        <v>40.5</v>
      </c>
      <c r="C49" s="67">
        <v>39.666666666666686</v>
      </c>
      <c r="D49" s="67">
        <v>30.583333333333336</v>
      </c>
      <c r="E49" s="67">
        <v>133.66666666666657</v>
      </c>
      <c r="F49" s="67">
        <v>157.0833333333332</v>
      </c>
      <c r="G49" s="68">
        <v>209.0833333333332</v>
      </c>
      <c r="H49" s="67">
        <v>192.91666666666654</v>
      </c>
      <c r="I49" s="67">
        <v>251</v>
      </c>
      <c r="J49" s="67">
        <v>218.5833333333332</v>
      </c>
      <c r="K49" s="67">
        <v>229.33333333333317</v>
      </c>
      <c r="L49" s="67">
        <v>189.33333333333312</v>
      </c>
      <c r="M49" s="243">
        <v>105.08333333333331</v>
      </c>
      <c r="N49" s="240">
        <f t="shared" si="0"/>
        <v>610.583333333333</v>
      </c>
      <c r="O49" s="67">
        <f t="shared" si="1"/>
        <v>1186.2499999999993</v>
      </c>
      <c r="P49" s="69">
        <f t="shared" si="2"/>
        <v>1796.8333333333323</v>
      </c>
      <c r="Q49" s="48">
        <v>2003</v>
      </c>
    </row>
    <row r="50" spans="1:17" ht="15.75" customHeight="1" thickBot="1">
      <c r="A50" s="48">
        <v>2004</v>
      </c>
      <c r="B50" s="67">
        <v>62.16666666666668</v>
      </c>
      <c r="C50" s="67">
        <v>44.583333333333336</v>
      </c>
      <c r="D50" s="67">
        <v>60.25</v>
      </c>
      <c r="E50" s="67">
        <v>55</v>
      </c>
      <c r="F50" s="67">
        <v>111.16666666666663</v>
      </c>
      <c r="G50" s="68">
        <v>169.5</v>
      </c>
      <c r="H50" s="67">
        <v>144.83333333333331</v>
      </c>
      <c r="I50" s="67">
        <v>184.58333333333323</v>
      </c>
      <c r="J50" s="67">
        <v>182.58333333333326</v>
      </c>
      <c r="K50" s="67">
        <v>198</v>
      </c>
      <c r="L50" s="67">
        <v>180</v>
      </c>
      <c r="M50" s="243">
        <v>117</v>
      </c>
      <c r="N50" s="240">
        <f aca="true" t="shared" si="3" ref="N50:N55">SUM(B50:G50)</f>
        <v>502.66666666666663</v>
      </c>
      <c r="O50" s="67">
        <f aca="true" t="shared" si="4" ref="O50:O55">SUM(H50:M50)</f>
        <v>1006.9999999999998</v>
      </c>
      <c r="P50" s="69">
        <f aca="true" t="shared" si="5" ref="P50:P55">SUM(B50:M50)</f>
        <v>1509.6666666666665</v>
      </c>
      <c r="Q50" s="48">
        <v>2004</v>
      </c>
    </row>
    <row r="51" spans="1:17" ht="15.75" customHeight="1" thickBot="1">
      <c r="A51" s="48">
        <v>2005</v>
      </c>
      <c r="B51" s="67">
        <v>58.583333333333336</v>
      </c>
      <c r="C51" s="67">
        <v>44.166666666666686</v>
      </c>
      <c r="D51" s="67">
        <v>55</v>
      </c>
      <c r="E51" s="67">
        <v>71.66666666666666</v>
      </c>
      <c r="F51" s="67">
        <v>126.33333333333324</v>
      </c>
      <c r="G51" s="68">
        <v>165.9166666666666</v>
      </c>
      <c r="H51" s="67">
        <v>195.16666666666654</v>
      </c>
      <c r="I51" s="67">
        <v>224</v>
      </c>
      <c r="J51" s="67">
        <v>177.75</v>
      </c>
      <c r="K51" s="67">
        <v>149.91666666666657</v>
      </c>
      <c r="L51" s="67">
        <v>172.25</v>
      </c>
      <c r="M51" s="243">
        <v>162.16666666666654</v>
      </c>
      <c r="N51" s="240">
        <f t="shared" si="3"/>
        <v>521.6666666666665</v>
      </c>
      <c r="O51" s="67">
        <f t="shared" si="4"/>
        <v>1081.2499999999995</v>
      </c>
      <c r="P51" s="69">
        <f t="shared" si="5"/>
        <v>1602.916666666666</v>
      </c>
      <c r="Q51" s="48">
        <v>2005</v>
      </c>
    </row>
    <row r="52" spans="1:17" ht="15.75" customHeight="1" thickBot="1">
      <c r="A52" s="48">
        <v>2006</v>
      </c>
      <c r="B52" s="67">
        <v>56.75</v>
      </c>
      <c r="C52" s="67">
        <v>33</v>
      </c>
      <c r="D52" s="67">
        <v>70.16666666666666</v>
      </c>
      <c r="E52" s="67">
        <v>49.583333333333336</v>
      </c>
      <c r="F52" s="67">
        <v>116.08333333333327</v>
      </c>
      <c r="G52" s="68">
        <v>129.33333333333326</v>
      </c>
      <c r="H52" s="67">
        <v>191</v>
      </c>
      <c r="I52" s="67">
        <v>221.08333333333326</v>
      </c>
      <c r="J52" s="67">
        <v>291.5</v>
      </c>
      <c r="K52" s="67">
        <v>136</v>
      </c>
      <c r="L52" s="67">
        <v>132</v>
      </c>
      <c r="M52" s="243">
        <v>84</v>
      </c>
      <c r="N52" s="240">
        <f t="shared" si="3"/>
        <v>454.9166666666665</v>
      </c>
      <c r="O52" s="67">
        <f t="shared" si="4"/>
        <v>1055.5833333333333</v>
      </c>
      <c r="P52" s="69">
        <f t="shared" si="5"/>
        <v>1510.4999999999998</v>
      </c>
      <c r="Q52" s="48">
        <v>2006</v>
      </c>
    </row>
    <row r="53" spans="1:17" ht="15.75" customHeight="1" thickBot="1">
      <c r="A53" s="48">
        <v>2007</v>
      </c>
      <c r="B53" s="67">
        <v>50.08333333333333</v>
      </c>
      <c r="C53" s="67">
        <v>23.58333333333333</v>
      </c>
      <c r="D53" s="67">
        <v>30.916666666666657</v>
      </c>
      <c r="E53" s="67">
        <v>44.16666666666668</v>
      </c>
      <c r="F53" s="67">
        <v>138.83333333333326</v>
      </c>
      <c r="G53" s="68">
        <v>251</v>
      </c>
      <c r="H53" s="67">
        <v>237</v>
      </c>
      <c r="I53" s="67">
        <v>165</v>
      </c>
      <c r="J53" s="67">
        <v>161</v>
      </c>
      <c r="K53" s="67">
        <v>173</v>
      </c>
      <c r="L53" s="67">
        <v>119</v>
      </c>
      <c r="M53" s="243">
        <v>50</v>
      </c>
      <c r="N53" s="240">
        <f t="shared" si="3"/>
        <v>538.5833333333333</v>
      </c>
      <c r="O53" s="67">
        <f t="shared" si="4"/>
        <v>905</v>
      </c>
      <c r="P53" s="69">
        <f t="shared" si="5"/>
        <v>1443.5833333333333</v>
      </c>
      <c r="Q53" s="48">
        <v>2007</v>
      </c>
    </row>
    <row r="54" spans="1:17" ht="15.75" customHeight="1" thickBot="1">
      <c r="A54" s="48">
        <v>2008</v>
      </c>
      <c r="B54" s="67">
        <v>29.916666666666664</v>
      </c>
      <c r="C54" s="67">
        <v>43.83333333333333</v>
      </c>
      <c r="D54" s="67">
        <v>30.66666666666667</v>
      </c>
      <c r="E54" s="67">
        <v>117.66666666666664</v>
      </c>
      <c r="F54" s="67">
        <v>90.5</v>
      </c>
      <c r="G54" s="68">
        <v>142.58333333333326</v>
      </c>
      <c r="H54" s="67">
        <v>246.58333333333334</v>
      </c>
      <c r="I54" s="67">
        <v>211.25</v>
      </c>
      <c r="J54" s="67">
        <v>150.16666666666663</v>
      </c>
      <c r="K54" s="67">
        <v>153.0833333333333</v>
      </c>
      <c r="L54" s="67">
        <v>98.49999999999994</v>
      </c>
      <c r="M54" s="243">
        <v>76</v>
      </c>
      <c r="N54" s="240">
        <f t="shared" si="3"/>
        <v>455.1666666666666</v>
      </c>
      <c r="O54" s="67">
        <f t="shared" si="4"/>
        <v>935.5833333333333</v>
      </c>
      <c r="P54" s="69">
        <f t="shared" si="5"/>
        <v>1390.7499999999998</v>
      </c>
      <c r="Q54" s="48">
        <v>2008</v>
      </c>
    </row>
    <row r="55" spans="1:17" ht="15.75" customHeight="1" thickBot="1">
      <c r="A55" s="48">
        <v>2009</v>
      </c>
      <c r="B55" s="67">
        <v>23.25</v>
      </c>
      <c r="C55" s="67">
        <v>62.58333333333334</v>
      </c>
      <c r="D55" s="67">
        <v>73.91666666666669</v>
      </c>
      <c r="E55" s="67">
        <v>35.666666666666664</v>
      </c>
      <c r="F55" s="67">
        <v>96.91666666666664</v>
      </c>
      <c r="G55" s="68">
        <v>212.1666666666666</v>
      </c>
      <c r="H55" s="67">
        <v>213.41666666666654</v>
      </c>
      <c r="I55" s="67">
        <v>186.5</v>
      </c>
      <c r="J55" s="67">
        <v>198.83333333333323</v>
      </c>
      <c r="K55" s="67">
        <v>204.16666666666652</v>
      </c>
      <c r="L55" s="67">
        <v>143</v>
      </c>
      <c r="M55" s="243">
        <v>84</v>
      </c>
      <c r="N55" s="240">
        <f t="shared" si="3"/>
        <v>504.4999999999999</v>
      </c>
      <c r="O55" s="67">
        <f t="shared" si="4"/>
        <v>1029.9166666666663</v>
      </c>
      <c r="P55" s="69">
        <f t="shared" si="5"/>
        <v>1534.416666666666</v>
      </c>
      <c r="Q55" s="48">
        <v>2009</v>
      </c>
    </row>
    <row r="56" spans="1:17" ht="15.75" customHeight="1" thickBot="1">
      <c r="A56" s="48">
        <v>2010</v>
      </c>
      <c r="B56" s="67">
        <v>27.25</v>
      </c>
      <c r="C56" s="67">
        <v>49</v>
      </c>
      <c r="D56" s="67">
        <v>18.75</v>
      </c>
      <c r="E56" s="67">
        <v>28.583333333333332</v>
      </c>
      <c r="F56" s="67">
        <v>102.75</v>
      </c>
      <c r="G56" s="68">
        <v>208</v>
      </c>
      <c r="H56" s="67">
        <v>138.3333333333333</v>
      </c>
      <c r="I56" s="67">
        <v>254.1666666666667</v>
      </c>
      <c r="J56" s="67">
        <v>247.08333333333323</v>
      </c>
      <c r="K56" s="67">
        <v>136.66666666666663</v>
      </c>
      <c r="L56" s="67">
        <v>103.16666666666659</v>
      </c>
      <c r="M56" s="243">
        <v>93.83333333333331</v>
      </c>
      <c r="N56" s="240">
        <f aca="true" t="shared" si="6" ref="N56:N61">SUM(B56:G56)</f>
        <v>434.3333333333333</v>
      </c>
      <c r="O56" s="67">
        <f aca="true" t="shared" si="7" ref="O56:O61">SUM(H56:M56)</f>
        <v>973.2499999999998</v>
      </c>
      <c r="P56" s="69">
        <f aca="true" t="shared" si="8" ref="P56:P61">SUM(B56:M56)</f>
        <v>1407.5833333333328</v>
      </c>
      <c r="Q56" s="48">
        <v>2010</v>
      </c>
    </row>
    <row r="57" spans="1:17" ht="15.75" customHeight="1" thickBot="1">
      <c r="A57" s="48">
        <v>2011</v>
      </c>
      <c r="B57" s="67">
        <v>27.333333333333336</v>
      </c>
      <c r="C57" s="67">
        <v>30.083333333333336</v>
      </c>
      <c r="D57" s="67">
        <v>37</v>
      </c>
      <c r="E57" s="67">
        <v>53.58333333333333</v>
      </c>
      <c r="F57" s="67">
        <v>169.8333333333332</v>
      </c>
      <c r="G57" s="68">
        <v>249.33333333333331</v>
      </c>
      <c r="H57" s="67">
        <v>243.25</v>
      </c>
      <c r="I57" s="67">
        <v>190</v>
      </c>
      <c r="J57" s="67">
        <v>118.4166666666666</v>
      </c>
      <c r="K57" s="67">
        <v>138.5</v>
      </c>
      <c r="L57" s="67">
        <v>144.8333333333332</v>
      </c>
      <c r="M57" s="243">
        <v>125</v>
      </c>
      <c r="N57" s="240">
        <f t="shared" si="6"/>
        <v>567.1666666666665</v>
      </c>
      <c r="O57" s="67">
        <f t="shared" si="7"/>
        <v>959.9999999999998</v>
      </c>
      <c r="P57" s="69">
        <f t="shared" si="8"/>
        <v>1527.1666666666663</v>
      </c>
      <c r="Q57" s="48">
        <v>2011</v>
      </c>
    </row>
    <row r="58" spans="1:17" ht="15.75" customHeight="1" thickBot="1">
      <c r="A58" s="48">
        <v>2012</v>
      </c>
      <c r="B58" s="67">
        <v>106.75</v>
      </c>
      <c r="C58" s="67">
        <v>40.41666666666667</v>
      </c>
      <c r="D58" s="67">
        <v>59.416666666666686</v>
      </c>
      <c r="E58" s="67">
        <v>77</v>
      </c>
      <c r="F58" s="67">
        <v>131.25</v>
      </c>
      <c r="G58" s="68">
        <v>100.41666666666663</v>
      </c>
      <c r="H58" s="67">
        <v>207.08333333333317</v>
      </c>
      <c r="I58" s="67">
        <v>123.91666666666657</v>
      </c>
      <c r="J58" s="67">
        <v>198.1666666666666</v>
      </c>
      <c r="K58" s="67">
        <v>209.16666666666654</v>
      </c>
      <c r="L58" s="67">
        <v>137</v>
      </c>
      <c r="M58" s="243">
        <v>99</v>
      </c>
      <c r="N58" s="240">
        <f t="shared" si="6"/>
        <v>515.25</v>
      </c>
      <c r="O58" s="67">
        <f t="shared" si="7"/>
        <v>974.3333333333329</v>
      </c>
      <c r="P58" s="69">
        <f t="shared" si="8"/>
        <v>1489.5833333333328</v>
      </c>
      <c r="Q58" s="48">
        <v>2012</v>
      </c>
    </row>
    <row r="59" spans="1:17" ht="15.75" customHeight="1" thickBot="1">
      <c r="A59" s="48">
        <v>2013</v>
      </c>
      <c r="B59" s="67">
        <v>54.16666666666668</v>
      </c>
      <c r="C59" s="67">
        <v>32.25000000000001</v>
      </c>
      <c r="D59" s="67">
        <v>13.833333333333332</v>
      </c>
      <c r="E59" s="67">
        <v>37.00000000000001</v>
      </c>
      <c r="F59" s="67">
        <v>110.08333333333327</v>
      </c>
      <c r="G59" s="68">
        <v>148.8333333333332</v>
      </c>
      <c r="H59" s="67">
        <v>148.91666666666663</v>
      </c>
      <c r="I59" s="67">
        <v>188.83333333333326</v>
      </c>
      <c r="J59" s="67">
        <v>236.5</v>
      </c>
      <c r="K59" s="67">
        <v>212.83333333333314</v>
      </c>
      <c r="L59" s="67">
        <v>108</v>
      </c>
      <c r="M59" s="243">
        <v>100</v>
      </c>
      <c r="N59" s="240">
        <f t="shared" si="6"/>
        <v>396.1666666666665</v>
      </c>
      <c r="O59" s="67">
        <f t="shared" si="7"/>
        <v>995.083333333333</v>
      </c>
      <c r="P59" s="69">
        <f t="shared" si="8"/>
        <v>1391.2499999999995</v>
      </c>
      <c r="Q59" s="48">
        <v>2013</v>
      </c>
    </row>
    <row r="60" spans="1:17" ht="15.75" customHeight="1" thickBot="1">
      <c r="A60" s="48">
        <v>2014</v>
      </c>
      <c r="B60" s="67">
        <v>30.75000000000001</v>
      </c>
      <c r="C60" s="67">
        <v>41.75</v>
      </c>
      <c r="D60" s="67">
        <v>50.333333333333336</v>
      </c>
      <c r="E60" s="67">
        <v>81.91666666666667</v>
      </c>
      <c r="F60" s="67">
        <v>171.41666666666652</v>
      </c>
      <c r="G60" s="68">
        <v>149.58333333333323</v>
      </c>
      <c r="H60" s="67">
        <v>162.66666666666666</v>
      </c>
      <c r="I60" s="67">
        <v>178.24999999999991</v>
      </c>
      <c r="J60" s="67">
        <v>222.5833333333333</v>
      </c>
      <c r="K60" s="67">
        <v>165.08333333333323</v>
      </c>
      <c r="L60" s="67">
        <v>130.3333333333333</v>
      </c>
      <c r="M60" s="243">
        <v>79.49999999999999</v>
      </c>
      <c r="N60" s="240">
        <f t="shared" si="6"/>
        <v>525.7499999999998</v>
      </c>
      <c r="O60" s="67">
        <f t="shared" si="7"/>
        <v>938.4166666666664</v>
      </c>
      <c r="P60" s="69">
        <f t="shared" si="8"/>
        <v>1464.166666666666</v>
      </c>
      <c r="Q60" s="48">
        <v>2014</v>
      </c>
    </row>
    <row r="61" spans="1:17" ht="15.75" customHeight="1" thickBot="1">
      <c r="A61" s="48">
        <v>2015</v>
      </c>
      <c r="B61" s="67">
        <v>80.6666666666667</v>
      </c>
      <c r="C61" s="67">
        <v>15.5</v>
      </c>
      <c r="D61" s="67">
        <v>36.416666666666664</v>
      </c>
      <c r="E61" s="67">
        <v>41.249999999999986</v>
      </c>
      <c r="F61" s="67">
        <v>133.1666666666666</v>
      </c>
      <c r="G61" s="68">
        <v>201.9166666666666</v>
      </c>
      <c r="H61" s="67">
        <v>176.8333333333333</v>
      </c>
      <c r="I61" s="67">
        <v>213.9166666666666</v>
      </c>
      <c r="J61" s="67">
        <v>213.3333333333333</v>
      </c>
      <c r="K61" s="67">
        <v>205.83333333333323</v>
      </c>
      <c r="L61" s="67">
        <v>127.24999999999996</v>
      </c>
      <c r="M61" s="243">
        <v>108</v>
      </c>
      <c r="N61" s="240">
        <f t="shared" si="6"/>
        <v>508.91666666666663</v>
      </c>
      <c r="O61" s="67">
        <f t="shared" si="7"/>
        <v>1045.1666666666665</v>
      </c>
      <c r="P61" s="69">
        <f t="shared" si="8"/>
        <v>1554.083333333333</v>
      </c>
      <c r="Q61" s="48">
        <v>2015</v>
      </c>
    </row>
    <row r="62" spans="2:16" ht="15.75" customHeight="1" thickBot="1">
      <c r="B62" s="73" t="s">
        <v>4</v>
      </c>
      <c r="C62" s="73" t="s">
        <v>22</v>
      </c>
      <c r="D62" s="73" t="s">
        <v>6</v>
      </c>
      <c r="E62" s="73" t="s">
        <v>7</v>
      </c>
      <c r="F62" s="73" t="s">
        <v>8</v>
      </c>
      <c r="G62" s="73" t="s">
        <v>9</v>
      </c>
      <c r="H62" s="73" t="s">
        <v>10</v>
      </c>
      <c r="I62" s="73" t="s">
        <v>11</v>
      </c>
      <c r="J62" s="73" t="s">
        <v>12</v>
      </c>
      <c r="K62" s="73" t="s">
        <v>13</v>
      </c>
      <c r="L62" s="73" t="s">
        <v>14</v>
      </c>
      <c r="M62" s="245" t="s">
        <v>15</v>
      </c>
      <c r="N62" s="241" t="s">
        <v>16</v>
      </c>
      <c r="O62" s="73" t="s">
        <v>17</v>
      </c>
      <c r="P62" s="73" t="s">
        <v>18</v>
      </c>
    </row>
    <row r="63" spans="2:16" ht="15.75" customHeight="1">
      <c r="B63" s="74"/>
      <c r="C63" s="74"/>
      <c r="D63" s="74"/>
      <c r="E63" s="74"/>
      <c r="F63" s="74"/>
      <c r="G63" s="74"/>
      <c r="H63" s="74"/>
      <c r="I63" s="74"/>
      <c r="J63" s="74"/>
      <c r="K63" s="74"/>
      <c r="L63" s="74"/>
      <c r="M63" s="74"/>
      <c r="N63" s="33"/>
      <c r="O63" s="74"/>
      <c r="P63" s="74"/>
    </row>
    <row r="64" spans="1:16" ht="15.75" customHeight="1">
      <c r="A64" s="50" t="s">
        <v>91</v>
      </c>
      <c r="B64" s="75">
        <f>AVERAGE(B12:B61)</f>
        <v>41.391000000000005</v>
      </c>
      <c r="C64" s="75">
        <f aca="true" t="shared" si="9" ref="C64:P64">AVERAGE(C12:C61)</f>
        <v>26.90866666666666</v>
      </c>
      <c r="D64" s="75">
        <f t="shared" si="9"/>
        <v>35.771666666666675</v>
      </c>
      <c r="E64" s="75">
        <f t="shared" si="9"/>
        <v>58.26599999999999</v>
      </c>
      <c r="F64" s="75">
        <f t="shared" si="9"/>
        <v>105.57333333333331</v>
      </c>
      <c r="G64" s="75">
        <f t="shared" si="9"/>
        <v>147.33066666666664</v>
      </c>
      <c r="H64" s="75">
        <f t="shared" si="9"/>
        <v>190.22833333333332</v>
      </c>
      <c r="I64" s="75">
        <f t="shared" si="9"/>
        <v>180.05666666666667</v>
      </c>
      <c r="J64" s="75">
        <f t="shared" si="9"/>
        <v>186.58899999999997</v>
      </c>
      <c r="K64" s="75">
        <f t="shared" si="9"/>
        <v>180.02433333333335</v>
      </c>
      <c r="L64" s="75">
        <f t="shared" si="9"/>
        <v>122.14333333333332</v>
      </c>
      <c r="M64" s="75">
        <f t="shared" si="9"/>
        <v>84.27166666666666</v>
      </c>
      <c r="N64" s="75">
        <f t="shared" si="9"/>
        <v>415.24133333333333</v>
      </c>
      <c r="O64" s="75">
        <f t="shared" si="9"/>
        <v>943.3133333333334</v>
      </c>
      <c r="P64" s="75">
        <f t="shared" si="9"/>
        <v>1358.5546666666664</v>
      </c>
    </row>
    <row r="65" spans="1:16" ht="15.75" customHeight="1">
      <c r="A65" s="52"/>
      <c r="B65" s="76"/>
      <c r="C65" s="76"/>
      <c r="D65" s="76"/>
      <c r="E65" s="76"/>
      <c r="F65" s="76"/>
      <c r="G65" s="77"/>
      <c r="H65" s="76"/>
      <c r="I65" s="76"/>
      <c r="J65" s="76"/>
      <c r="K65" s="76"/>
      <c r="L65" s="76"/>
      <c r="M65" s="76"/>
      <c r="N65" s="76"/>
      <c r="O65" s="76"/>
      <c r="P65" s="76"/>
    </row>
    <row r="66" spans="1:16" ht="15.75" customHeight="1">
      <c r="A66" s="55" t="s">
        <v>92</v>
      </c>
      <c r="B66" s="78">
        <f>MIN(B12:B61)</f>
        <v>10.75</v>
      </c>
      <c r="C66" s="78">
        <f aca="true" t="shared" si="10" ref="C66:P66">MIN(C12:C61)</f>
        <v>0.5</v>
      </c>
      <c r="D66" s="78">
        <f t="shared" si="10"/>
        <v>12.5</v>
      </c>
      <c r="E66" s="78">
        <f t="shared" si="10"/>
        <v>28.583333333333332</v>
      </c>
      <c r="F66" s="78">
        <f t="shared" si="10"/>
        <v>49.25</v>
      </c>
      <c r="G66" s="78">
        <f t="shared" si="10"/>
        <v>78</v>
      </c>
      <c r="H66" s="78">
        <f t="shared" si="10"/>
        <v>104</v>
      </c>
      <c r="I66" s="78">
        <f t="shared" si="10"/>
        <v>84.5</v>
      </c>
      <c r="J66" s="78">
        <f t="shared" si="10"/>
        <v>106.75</v>
      </c>
      <c r="K66" s="78">
        <f t="shared" si="10"/>
        <v>112</v>
      </c>
      <c r="L66" s="78">
        <f t="shared" si="10"/>
        <v>56</v>
      </c>
      <c r="M66" s="78">
        <f t="shared" si="10"/>
        <v>37</v>
      </c>
      <c r="N66" s="78">
        <f t="shared" si="10"/>
        <v>248</v>
      </c>
      <c r="O66" s="78">
        <f t="shared" si="10"/>
        <v>676</v>
      </c>
      <c r="P66" s="78">
        <f t="shared" si="10"/>
        <v>938.55</v>
      </c>
    </row>
    <row r="67" spans="1:16" ht="15.75" customHeight="1">
      <c r="A67" s="57"/>
      <c r="B67" s="76"/>
      <c r="C67" s="76"/>
      <c r="D67" s="76"/>
      <c r="E67" s="76"/>
      <c r="F67" s="76"/>
      <c r="G67" s="77"/>
      <c r="H67" s="76"/>
      <c r="I67" s="76"/>
      <c r="J67" s="76"/>
      <c r="K67" s="76"/>
      <c r="L67" s="76"/>
      <c r="M67" s="76"/>
      <c r="N67" s="76"/>
      <c r="O67" s="76"/>
      <c r="P67" s="76"/>
    </row>
    <row r="68" spans="1:16" ht="15.75" customHeight="1">
      <c r="A68" s="55" t="s">
        <v>93</v>
      </c>
      <c r="B68" s="79">
        <f>MAX(B12:B61)</f>
        <v>106.75</v>
      </c>
      <c r="C68" s="79">
        <f aca="true" t="shared" si="11" ref="C68:P68">MAX(C12:C61)</f>
        <v>62.58333333333334</v>
      </c>
      <c r="D68" s="79">
        <f t="shared" si="11"/>
        <v>90</v>
      </c>
      <c r="E68" s="79">
        <f t="shared" si="11"/>
        <v>133.66666666666657</v>
      </c>
      <c r="F68" s="79">
        <f t="shared" si="11"/>
        <v>171.41666666666652</v>
      </c>
      <c r="G68" s="79">
        <f t="shared" si="11"/>
        <v>251</v>
      </c>
      <c r="H68" s="79">
        <f t="shared" si="11"/>
        <v>302.75</v>
      </c>
      <c r="I68" s="79">
        <f t="shared" si="11"/>
        <v>260</v>
      </c>
      <c r="J68" s="79">
        <f t="shared" si="11"/>
        <v>296.5</v>
      </c>
      <c r="K68" s="79">
        <f t="shared" si="11"/>
        <v>270.75</v>
      </c>
      <c r="L68" s="79">
        <f t="shared" si="11"/>
        <v>189.33333333333312</v>
      </c>
      <c r="M68" s="79">
        <f t="shared" si="11"/>
        <v>162.16666666666654</v>
      </c>
      <c r="N68" s="79">
        <f t="shared" si="11"/>
        <v>610.583333333333</v>
      </c>
      <c r="O68" s="79">
        <f t="shared" si="11"/>
        <v>1186.2499999999993</v>
      </c>
      <c r="P68" s="79">
        <f t="shared" si="11"/>
        <v>1796.8333333333323</v>
      </c>
    </row>
    <row r="70" ht="13.5" thickBot="1"/>
    <row r="71" spans="2:13" ht="13.5" thickBot="1">
      <c r="B71" s="42" t="s">
        <v>4</v>
      </c>
      <c r="C71" s="42" t="s">
        <v>22</v>
      </c>
      <c r="D71" s="42" t="s">
        <v>6</v>
      </c>
      <c r="E71" s="42" t="s">
        <v>7</v>
      </c>
      <c r="F71" s="42" t="s">
        <v>8</v>
      </c>
      <c r="G71" s="42" t="s">
        <v>9</v>
      </c>
      <c r="H71" s="42" t="s">
        <v>10</v>
      </c>
      <c r="I71" s="42" t="s">
        <v>11</v>
      </c>
      <c r="J71" s="42" t="s">
        <v>12</v>
      </c>
      <c r="K71" s="42" t="s">
        <v>13</v>
      </c>
      <c r="L71" s="42" t="s">
        <v>14</v>
      </c>
      <c r="M71" s="42" t="s">
        <v>15</v>
      </c>
    </row>
    <row r="72" spans="1:13" ht="13.5" thickBot="1">
      <c r="A72" s="48">
        <v>2014</v>
      </c>
      <c r="B72" s="67">
        <v>30.75000000000001</v>
      </c>
      <c r="C72" s="67">
        <v>41.75</v>
      </c>
      <c r="D72" s="67">
        <v>50.333333333333336</v>
      </c>
      <c r="E72" s="67">
        <v>81.91666666666667</v>
      </c>
      <c r="F72" s="67">
        <v>171.41666666666652</v>
      </c>
      <c r="G72" s="68">
        <v>149.58333333333323</v>
      </c>
      <c r="H72" s="67">
        <v>162.66666666666666</v>
      </c>
      <c r="I72" s="67">
        <v>178.24999999999991</v>
      </c>
      <c r="J72" s="67">
        <v>222.5833333333333</v>
      </c>
      <c r="K72" s="67">
        <v>165.08333333333323</v>
      </c>
      <c r="L72" s="67">
        <v>130.3333333333333</v>
      </c>
      <c r="M72" s="290">
        <v>79.49999999999999</v>
      </c>
    </row>
    <row r="73" spans="1:13" ht="13.5" thickBot="1">
      <c r="A73" s="48">
        <v>2015</v>
      </c>
      <c r="B73" s="67">
        <v>80.6666666666667</v>
      </c>
      <c r="C73" s="67">
        <v>15.5</v>
      </c>
      <c r="D73" s="67">
        <v>36.416666666666664</v>
      </c>
      <c r="E73" s="67">
        <v>90.0833333333333</v>
      </c>
      <c r="F73" s="67">
        <v>133.1666666666666</v>
      </c>
      <c r="G73" s="68">
        <v>201.9166666666666</v>
      </c>
      <c r="H73" s="67">
        <v>176.8333333333333</v>
      </c>
      <c r="I73" s="67">
        <v>213.9166666666666</v>
      </c>
      <c r="J73" s="67">
        <v>213.3333333333333</v>
      </c>
      <c r="K73" s="67">
        <v>205.83333333333323</v>
      </c>
      <c r="L73" s="67">
        <v>127.24999999999996</v>
      </c>
      <c r="M73" s="67">
        <v>108</v>
      </c>
    </row>
    <row r="74" spans="1:13" ht="12.75">
      <c r="A74" s="50" t="s">
        <v>91</v>
      </c>
      <c r="B74" s="75">
        <v>41.391000000000005</v>
      </c>
      <c r="C74" s="75">
        <v>26.90866666666666</v>
      </c>
      <c r="D74" s="75">
        <v>35.771666666666675</v>
      </c>
      <c r="E74" s="75">
        <v>59.242666666666665</v>
      </c>
      <c r="F74" s="75">
        <v>105.57333333333331</v>
      </c>
      <c r="G74" s="75">
        <v>147.33066666666664</v>
      </c>
      <c r="H74" s="75">
        <v>190.22833333333332</v>
      </c>
      <c r="I74" s="75">
        <v>180.05666666666667</v>
      </c>
      <c r="J74" s="75">
        <v>186.58899999999997</v>
      </c>
      <c r="K74" s="75">
        <v>180.02433333333335</v>
      </c>
      <c r="L74" s="75">
        <v>122.14333333333332</v>
      </c>
      <c r="M74" s="75">
        <v>83.61166666666666</v>
      </c>
    </row>
    <row r="77" spans="2:51" ht="12.75">
      <c r="B77" s="33">
        <v>1966</v>
      </c>
      <c r="C77" s="33">
        <v>1967</v>
      </c>
      <c r="D77" s="33">
        <v>1968</v>
      </c>
      <c r="E77" s="33">
        <v>1969</v>
      </c>
      <c r="F77" s="33">
        <v>1970</v>
      </c>
      <c r="G77" s="33">
        <v>1971</v>
      </c>
      <c r="H77" s="33">
        <v>1972</v>
      </c>
      <c r="I77" s="33">
        <v>1973</v>
      </c>
      <c r="J77" s="33">
        <v>1974</v>
      </c>
      <c r="K77" s="33">
        <v>1975</v>
      </c>
      <c r="L77" s="33">
        <v>1976</v>
      </c>
      <c r="M77" s="33">
        <v>1977</v>
      </c>
      <c r="N77" s="33">
        <v>1978</v>
      </c>
      <c r="O77" s="33">
        <v>1979</v>
      </c>
      <c r="P77" s="33">
        <v>1980</v>
      </c>
      <c r="Q77" s="33">
        <v>1981</v>
      </c>
      <c r="R77" s="33">
        <v>1982</v>
      </c>
      <c r="S77" s="33">
        <v>1983</v>
      </c>
      <c r="T77" s="33">
        <v>1984</v>
      </c>
      <c r="U77" s="33">
        <v>1985</v>
      </c>
      <c r="V77" s="33">
        <v>1986</v>
      </c>
      <c r="W77" s="33">
        <v>1987</v>
      </c>
      <c r="X77" s="33">
        <v>1988</v>
      </c>
      <c r="Y77" s="33">
        <v>1989</v>
      </c>
      <c r="Z77" s="33">
        <v>1990</v>
      </c>
      <c r="AA77" s="33">
        <v>1991</v>
      </c>
      <c r="AB77" s="33">
        <v>1992</v>
      </c>
      <c r="AC77" s="33">
        <v>1993</v>
      </c>
      <c r="AD77" s="33">
        <v>1994</v>
      </c>
      <c r="AE77" s="33">
        <v>1995</v>
      </c>
      <c r="AF77" s="33">
        <v>1996</v>
      </c>
      <c r="AG77" s="33">
        <v>1997</v>
      </c>
      <c r="AH77" s="33">
        <v>1998</v>
      </c>
      <c r="AI77" s="33">
        <v>1999</v>
      </c>
      <c r="AJ77" s="33">
        <v>2000</v>
      </c>
      <c r="AK77" s="33">
        <v>2001</v>
      </c>
      <c r="AL77" s="33">
        <v>2002</v>
      </c>
      <c r="AM77" s="33">
        <v>2003</v>
      </c>
      <c r="AN77" s="33">
        <v>2004</v>
      </c>
      <c r="AO77" s="33">
        <v>2005</v>
      </c>
      <c r="AP77" s="33">
        <v>2006</v>
      </c>
      <c r="AQ77" s="33">
        <v>2007</v>
      </c>
      <c r="AR77" s="33">
        <v>2008</v>
      </c>
      <c r="AS77" s="33">
        <v>2009</v>
      </c>
      <c r="AT77" s="33">
        <v>2010</v>
      </c>
      <c r="AU77" s="33">
        <v>2011</v>
      </c>
      <c r="AV77" s="33">
        <v>2012</v>
      </c>
      <c r="AW77" s="33">
        <v>2013</v>
      </c>
      <c r="AX77" s="33">
        <v>2014</v>
      </c>
      <c r="AY77" s="33">
        <v>2015</v>
      </c>
    </row>
    <row r="78" spans="1:51" ht="12.75">
      <c r="A78" s="82">
        <v>2015</v>
      </c>
      <c r="B78" s="33">
        <v>1137</v>
      </c>
      <c r="C78" s="33">
        <v>1265</v>
      </c>
      <c r="D78" s="33">
        <v>1150</v>
      </c>
      <c r="E78" s="33">
        <v>1293</v>
      </c>
      <c r="F78" s="33">
        <v>1188</v>
      </c>
      <c r="G78" s="33">
        <v>1412</v>
      </c>
      <c r="H78" s="33">
        <v>1176</v>
      </c>
      <c r="I78" s="33">
        <v>1347</v>
      </c>
      <c r="J78" s="33">
        <v>1318</v>
      </c>
      <c r="K78" s="33">
        <v>1443</v>
      </c>
      <c r="L78" s="33">
        <v>1463</v>
      </c>
      <c r="M78" s="33">
        <v>1081</v>
      </c>
      <c r="N78" s="34">
        <v>987</v>
      </c>
      <c r="O78" s="33">
        <v>985</v>
      </c>
      <c r="P78" s="33">
        <v>1025</v>
      </c>
      <c r="Q78" s="33">
        <v>939</v>
      </c>
      <c r="R78" s="33">
        <v>1440</v>
      </c>
      <c r="S78" s="33">
        <v>1298</v>
      </c>
      <c r="T78" s="33">
        <v>1127</v>
      </c>
      <c r="U78" s="33">
        <v>1179</v>
      </c>
      <c r="V78" s="33">
        <v>1331</v>
      </c>
      <c r="W78" s="33">
        <v>1214</v>
      </c>
      <c r="X78" s="33">
        <v>1171</v>
      </c>
      <c r="Y78" s="33">
        <v>1508</v>
      </c>
      <c r="Z78" s="33">
        <v>1480</v>
      </c>
      <c r="AA78" s="33">
        <v>1399</v>
      </c>
      <c r="AB78" s="33">
        <v>1540</v>
      </c>
      <c r="AC78" s="33">
        <v>1514</v>
      </c>
      <c r="AD78" s="33">
        <v>1519</v>
      </c>
      <c r="AE78" s="33">
        <v>1425</v>
      </c>
      <c r="AF78" s="33">
        <v>1455</v>
      </c>
      <c r="AG78" s="33">
        <v>1628</v>
      </c>
      <c r="AH78" s="33">
        <v>1195</v>
      </c>
      <c r="AI78" s="33">
        <v>1553</v>
      </c>
      <c r="AJ78" s="33">
        <v>1388</v>
      </c>
      <c r="AK78" s="33">
        <v>1421</v>
      </c>
      <c r="AL78" s="33">
        <v>1317</v>
      </c>
      <c r="AM78" s="33">
        <v>1797</v>
      </c>
      <c r="AN78" s="33">
        <v>1510</v>
      </c>
      <c r="AO78" s="33">
        <v>1603</v>
      </c>
      <c r="AP78" s="33">
        <v>1511</v>
      </c>
      <c r="AQ78" s="33">
        <v>1444</v>
      </c>
      <c r="AR78" s="33">
        <v>1391</v>
      </c>
      <c r="AS78" s="33">
        <v>1534</v>
      </c>
      <c r="AT78" s="33">
        <v>1408</v>
      </c>
      <c r="AU78" s="33">
        <v>1527</v>
      </c>
      <c r="AV78" s="33">
        <v>1490</v>
      </c>
      <c r="AW78" s="33">
        <v>1381</v>
      </c>
      <c r="AX78" s="33">
        <v>1464</v>
      </c>
      <c r="AY78" s="33">
        <v>1554</v>
      </c>
    </row>
    <row r="79" spans="1:51" ht="12.75">
      <c r="A79" s="82" t="s">
        <v>107</v>
      </c>
      <c r="B79" s="33">
        <v>1359</v>
      </c>
      <c r="C79" s="33">
        <v>1359</v>
      </c>
      <c r="D79" s="33">
        <v>1359</v>
      </c>
      <c r="E79" s="33">
        <v>1359</v>
      </c>
      <c r="F79" s="33">
        <v>1359</v>
      </c>
      <c r="G79" s="33">
        <v>1359</v>
      </c>
      <c r="H79" s="33">
        <v>1359</v>
      </c>
      <c r="I79" s="33">
        <v>1359</v>
      </c>
      <c r="J79" s="33">
        <v>1359</v>
      </c>
      <c r="K79" s="33">
        <v>1359</v>
      </c>
      <c r="L79" s="33">
        <v>1359</v>
      </c>
      <c r="M79" s="33">
        <v>1359</v>
      </c>
      <c r="N79" s="33">
        <v>1359</v>
      </c>
      <c r="O79" s="33">
        <v>1359</v>
      </c>
      <c r="P79" s="33">
        <v>1359</v>
      </c>
      <c r="Q79" s="33">
        <v>1359</v>
      </c>
      <c r="R79" s="33">
        <v>1359</v>
      </c>
      <c r="S79" s="33">
        <v>1359</v>
      </c>
      <c r="T79" s="33">
        <v>1359</v>
      </c>
      <c r="U79" s="33">
        <v>1359</v>
      </c>
      <c r="V79" s="33">
        <v>1359</v>
      </c>
      <c r="W79" s="33">
        <v>1359</v>
      </c>
      <c r="X79" s="33">
        <v>1359</v>
      </c>
      <c r="Y79" s="33">
        <v>1359</v>
      </c>
      <c r="Z79" s="33">
        <v>1359</v>
      </c>
      <c r="AA79" s="33">
        <v>1359</v>
      </c>
      <c r="AB79" s="33">
        <v>1359</v>
      </c>
      <c r="AC79" s="33">
        <v>1359</v>
      </c>
      <c r="AD79" s="33">
        <v>1359</v>
      </c>
      <c r="AE79" s="33">
        <v>1359</v>
      </c>
      <c r="AF79" s="33">
        <v>1359</v>
      </c>
      <c r="AG79" s="33">
        <v>1359</v>
      </c>
      <c r="AH79" s="33">
        <v>1359</v>
      </c>
      <c r="AI79" s="33">
        <v>1359</v>
      </c>
      <c r="AJ79" s="33">
        <v>1359</v>
      </c>
      <c r="AK79" s="33">
        <v>1359</v>
      </c>
      <c r="AL79" s="33">
        <v>1359</v>
      </c>
      <c r="AM79" s="33">
        <v>1359</v>
      </c>
      <c r="AN79" s="33">
        <v>1359</v>
      </c>
      <c r="AO79" s="33">
        <v>1359</v>
      </c>
      <c r="AP79" s="33">
        <v>1359</v>
      </c>
      <c r="AQ79" s="33">
        <v>1359</v>
      </c>
      <c r="AR79" s="33">
        <v>1359</v>
      </c>
      <c r="AS79" s="33">
        <v>1359</v>
      </c>
      <c r="AT79" s="33">
        <v>1359</v>
      </c>
      <c r="AU79" s="33">
        <v>1359</v>
      </c>
      <c r="AV79" s="33">
        <v>1359</v>
      </c>
      <c r="AW79" s="33">
        <v>1359</v>
      </c>
      <c r="AX79" s="33">
        <v>1359</v>
      </c>
      <c r="AY79" s="33">
        <v>1359</v>
      </c>
    </row>
  </sheetData>
  <sheetProtection/>
  <printOptions/>
  <pageMargins left="0.7874015748031497" right="0.25" top="0.77" bottom="0.67" header="0.17" footer="0.56"/>
  <pageSetup horizontalDpi="300" verticalDpi="300" orientation="portrait" paperSize="9" scale="80" r:id="rId1"/>
</worksheet>
</file>

<file path=xl/worksheets/sheet13.xml><?xml version="1.0" encoding="utf-8"?>
<worksheet xmlns="http://schemas.openxmlformats.org/spreadsheetml/2006/main" xmlns:r="http://schemas.openxmlformats.org/officeDocument/2006/relationships">
  <dimension ref="A1:AX80"/>
  <sheetViews>
    <sheetView zoomScalePageLayoutView="0" workbookViewId="0" topLeftCell="A43">
      <selection activeCell="N74" sqref="N74"/>
    </sheetView>
  </sheetViews>
  <sheetFormatPr defaultColWidth="11.421875" defaultRowHeight="12.75"/>
  <cols>
    <col min="1" max="1" width="12.7109375" style="33" customWidth="1"/>
    <col min="2" max="6" width="5.28125" style="33" customWidth="1"/>
    <col min="7" max="13" width="5.57421875" style="33" customWidth="1"/>
    <col min="14" max="14" width="5.7109375" style="33" customWidth="1"/>
    <col min="15" max="15" width="5.8515625" style="33" customWidth="1"/>
    <col min="16" max="16" width="5.57421875" style="33" customWidth="1"/>
    <col min="17" max="17" width="5.8515625" style="33" bestFit="1" customWidth="1"/>
    <col min="18" max="24" width="5.00390625" style="33" bestFit="1" customWidth="1"/>
    <col min="25" max="40" width="5.00390625" style="81" bestFit="1" customWidth="1"/>
    <col min="41" max="50" width="5.00390625" style="33" bestFit="1" customWidth="1"/>
    <col min="51" max="16384" width="11.421875" style="33" customWidth="1"/>
  </cols>
  <sheetData>
    <row r="1" spans="1:16" ht="23.25">
      <c r="A1" s="31" t="s">
        <v>19</v>
      </c>
      <c r="B1" s="32"/>
      <c r="C1" s="32"/>
      <c r="D1" s="32"/>
      <c r="E1" s="32"/>
      <c r="F1" s="32"/>
      <c r="G1" s="32"/>
      <c r="H1" s="32"/>
      <c r="I1" s="32"/>
      <c r="J1" s="32"/>
      <c r="K1" s="32"/>
      <c r="L1" s="32"/>
      <c r="M1" s="32"/>
      <c r="N1" s="32"/>
      <c r="O1" s="32"/>
      <c r="P1" s="32"/>
    </row>
    <row r="2" ht="9" customHeight="1"/>
    <row r="3" spans="1:40" s="36" customFormat="1" ht="19.5">
      <c r="A3" s="31" t="s">
        <v>1</v>
      </c>
      <c r="B3" s="31"/>
      <c r="C3" s="31"/>
      <c r="D3" s="31"/>
      <c r="E3" s="31"/>
      <c r="F3" s="35"/>
      <c r="G3" s="31"/>
      <c r="H3" s="31"/>
      <c r="I3" s="31"/>
      <c r="J3" s="31"/>
      <c r="K3" s="31"/>
      <c r="L3" s="31"/>
      <c r="M3" s="31"/>
      <c r="N3" s="31"/>
      <c r="O3" s="31"/>
      <c r="P3" s="35"/>
      <c r="Y3" s="163"/>
      <c r="Z3" s="163"/>
      <c r="AA3" s="163"/>
      <c r="AB3" s="163"/>
      <c r="AC3" s="163"/>
      <c r="AD3" s="163"/>
      <c r="AE3" s="163"/>
      <c r="AF3" s="163"/>
      <c r="AG3" s="163"/>
      <c r="AH3" s="163"/>
      <c r="AI3" s="163"/>
      <c r="AJ3" s="163"/>
      <c r="AK3" s="163"/>
      <c r="AL3" s="163"/>
      <c r="AM3" s="163"/>
      <c r="AN3" s="163"/>
    </row>
    <row r="4" spans="2:15" ht="10.5" customHeight="1">
      <c r="B4" s="37"/>
      <c r="C4" s="37"/>
      <c r="D4" s="37"/>
      <c r="E4" s="38"/>
      <c r="F4" s="37"/>
      <c r="G4" s="37"/>
      <c r="H4" s="37"/>
      <c r="I4" s="37"/>
      <c r="J4" s="37"/>
      <c r="K4" s="37"/>
      <c r="L4" s="37"/>
      <c r="M4" s="37"/>
      <c r="N4" s="37"/>
      <c r="O4" s="37"/>
    </row>
    <row r="5" spans="1:40" s="36" customFormat="1" ht="19.5">
      <c r="A5" s="31" t="s">
        <v>20</v>
      </c>
      <c r="B5" s="31"/>
      <c r="C5" s="35"/>
      <c r="D5" s="31"/>
      <c r="E5" s="31"/>
      <c r="F5" s="31"/>
      <c r="G5" s="31"/>
      <c r="H5" s="31"/>
      <c r="I5" s="31"/>
      <c r="J5" s="31"/>
      <c r="K5" s="31"/>
      <c r="L5" s="31"/>
      <c r="M5" s="31"/>
      <c r="N5" s="31"/>
      <c r="O5" s="31"/>
      <c r="P5" s="35"/>
      <c r="Y5" s="163"/>
      <c r="Z5" s="163"/>
      <c r="AA5" s="163"/>
      <c r="AB5" s="163"/>
      <c r="AC5" s="163"/>
      <c r="AD5" s="163"/>
      <c r="AE5" s="163"/>
      <c r="AF5" s="163"/>
      <c r="AG5" s="163"/>
      <c r="AH5" s="163"/>
      <c r="AI5" s="163"/>
      <c r="AJ5" s="163"/>
      <c r="AK5" s="163"/>
      <c r="AL5" s="163"/>
      <c r="AM5" s="163"/>
      <c r="AN5" s="163"/>
    </row>
    <row r="6" spans="2:15" ht="12.75" customHeight="1">
      <c r="B6" s="37"/>
      <c r="C6" s="37"/>
      <c r="D6" s="37"/>
      <c r="E6" s="37"/>
      <c r="F6" s="37"/>
      <c r="G6" s="37"/>
      <c r="H6" s="37"/>
      <c r="I6" s="37"/>
      <c r="J6" s="37"/>
      <c r="K6" s="37"/>
      <c r="L6" s="37"/>
      <c r="M6" s="37"/>
      <c r="N6" s="37"/>
      <c r="O6" s="37"/>
    </row>
    <row r="7" spans="1:40" s="36" customFormat="1" ht="19.5">
      <c r="A7" s="31" t="s">
        <v>95</v>
      </c>
      <c r="B7" s="31"/>
      <c r="C7" s="31"/>
      <c r="D7" s="31"/>
      <c r="E7" s="31"/>
      <c r="F7" s="31"/>
      <c r="G7" s="35"/>
      <c r="H7" s="31"/>
      <c r="I7" s="31"/>
      <c r="J7" s="31"/>
      <c r="K7" s="31"/>
      <c r="L7" s="31"/>
      <c r="M7" s="31"/>
      <c r="N7" s="31"/>
      <c r="O7" s="31"/>
      <c r="P7" s="35"/>
      <c r="Y7" s="163"/>
      <c r="Z7" s="163"/>
      <c r="AA7" s="163"/>
      <c r="AB7" s="163"/>
      <c r="AC7" s="163"/>
      <c r="AD7" s="163"/>
      <c r="AE7" s="163"/>
      <c r="AF7" s="163"/>
      <c r="AG7" s="163"/>
      <c r="AH7" s="163"/>
      <c r="AI7" s="163"/>
      <c r="AJ7" s="163"/>
      <c r="AK7" s="163"/>
      <c r="AL7" s="163"/>
      <c r="AM7" s="163"/>
      <c r="AN7" s="163"/>
    </row>
    <row r="8" spans="5:9" ht="11.25" customHeight="1">
      <c r="E8" s="39"/>
      <c r="I8" s="36"/>
    </row>
    <row r="9" spans="1:40" s="36" customFormat="1" ht="12.75">
      <c r="A9" s="40" t="s">
        <v>21</v>
      </c>
      <c r="B9" s="35"/>
      <c r="C9" s="35"/>
      <c r="D9" s="35"/>
      <c r="E9" s="35"/>
      <c r="F9" s="35"/>
      <c r="G9" s="35"/>
      <c r="H9" s="35"/>
      <c r="I9" s="35"/>
      <c r="J9" s="35"/>
      <c r="K9" s="35"/>
      <c r="L9" s="35"/>
      <c r="M9" s="35"/>
      <c r="N9" s="35"/>
      <c r="O9" s="35"/>
      <c r="P9" s="35"/>
      <c r="Y9" s="163"/>
      <c r="Z9" s="163"/>
      <c r="AA9" s="163"/>
      <c r="AB9" s="163"/>
      <c r="AC9" s="163"/>
      <c r="AD9" s="163"/>
      <c r="AE9" s="163"/>
      <c r="AF9" s="163"/>
      <c r="AG9" s="163"/>
      <c r="AH9" s="163"/>
      <c r="AI9" s="163"/>
      <c r="AJ9" s="163"/>
      <c r="AK9" s="163"/>
      <c r="AL9" s="163"/>
      <c r="AM9" s="163"/>
      <c r="AN9" s="163"/>
    </row>
    <row r="10" ht="13.5" thickBot="1"/>
    <row r="11" spans="1:16" ht="15.75" customHeight="1" thickBot="1">
      <c r="A11" s="41"/>
      <c r="B11" s="42" t="s">
        <v>4</v>
      </c>
      <c r="C11" s="42" t="s">
        <v>22</v>
      </c>
      <c r="D11" s="42" t="s">
        <v>6</v>
      </c>
      <c r="E11" s="42" t="s">
        <v>7</v>
      </c>
      <c r="F11" s="42" t="s">
        <v>8</v>
      </c>
      <c r="G11" s="42" t="s">
        <v>9</v>
      </c>
      <c r="H11" s="42" t="s">
        <v>10</v>
      </c>
      <c r="I11" s="42" t="s">
        <v>11</v>
      </c>
      <c r="J11" s="42" t="s">
        <v>12</v>
      </c>
      <c r="K11" s="42" t="s">
        <v>13</v>
      </c>
      <c r="L11" s="42" t="s">
        <v>14</v>
      </c>
      <c r="M11" s="42" t="s">
        <v>15</v>
      </c>
      <c r="N11" s="42" t="s">
        <v>16</v>
      </c>
      <c r="O11" s="42" t="s">
        <v>17</v>
      </c>
      <c r="P11" s="42" t="s">
        <v>18</v>
      </c>
    </row>
    <row r="12" spans="1:17" ht="15.75" customHeight="1" thickBot="1">
      <c r="A12" s="42">
        <v>1966</v>
      </c>
      <c r="B12" s="43">
        <v>1.8</v>
      </c>
      <c r="C12" s="43">
        <v>3.6</v>
      </c>
      <c r="D12" s="43">
        <v>-0.8</v>
      </c>
      <c r="E12" s="43">
        <v>3.6</v>
      </c>
      <c r="F12" s="43">
        <v>4.4</v>
      </c>
      <c r="G12" s="44">
        <v>8.6</v>
      </c>
      <c r="H12" s="43">
        <v>13.6</v>
      </c>
      <c r="I12" s="43">
        <v>17.1</v>
      </c>
      <c r="J12" s="43">
        <v>16</v>
      </c>
      <c r="K12" s="43">
        <v>16</v>
      </c>
      <c r="L12" s="43">
        <v>13.4</v>
      </c>
      <c r="M12" s="223">
        <v>11.3</v>
      </c>
      <c r="N12" s="225">
        <f aca="true" t="shared" si="0" ref="N12:N49">AVERAGE(B12:G12)</f>
        <v>3.5333333333333337</v>
      </c>
      <c r="O12" s="43">
        <f aca="true" t="shared" si="1" ref="O12:O49">AVERAGE(H12:M12)</f>
        <v>14.566666666666668</v>
      </c>
      <c r="P12" s="45">
        <f aca="true" t="shared" si="2" ref="P12:P49">AVERAGE(B12:M12)</f>
        <v>9.05</v>
      </c>
      <c r="Q12" s="42">
        <v>1966</v>
      </c>
    </row>
    <row r="13" spans="1:17" ht="15.75" customHeight="1" thickBot="1">
      <c r="A13" s="42">
        <v>1967</v>
      </c>
      <c r="B13" s="43">
        <v>3.5</v>
      </c>
      <c r="C13" s="43">
        <v>3.5</v>
      </c>
      <c r="D13" s="43">
        <v>3</v>
      </c>
      <c r="E13" s="43">
        <v>4.7</v>
      </c>
      <c r="F13" s="43">
        <v>5.6</v>
      </c>
      <c r="G13" s="44">
        <v>6.2</v>
      </c>
      <c r="H13" s="43">
        <v>12.2</v>
      </c>
      <c r="I13" s="43">
        <v>14</v>
      </c>
      <c r="J13" s="43">
        <v>17.5</v>
      </c>
      <c r="K13" s="43">
        <v>16.2</v>
      </c>
      <c r="L13" s="43">
        <v>13.6</v>
      </c>
      <c r="M13" s="223">
        <v>11.5</v>
      </c>
      <c r="N13" s="226">
        <f t="shared" si="0"/>
        <v>4.416666666666666</v>
      </c>
      <c r="O13" s="43">
        <f t="shared" si="1"/>
        <v>14.166666666666666</v>
      </c>
      <c r="P13" s="45">
        <f t="shared" si="2"/>
        <v>9.291666666666666</v>
      </c>
      <c r="Q13" s="42">
        <v>1967</v>
      </c>
    </row>
    <row r="14" spans="1:17" ht="15.75" customHeight="1" thickBot="1">
      <c r="A14" s="42">
        <v>1968</v>
      </c>
      <c r="B14" s="43">
        <v>4.4</v>
      </c>
      <c r="C14" s="43">
        <v>2.09</v>
      </c>
      <c r="D14" s="43">
        <v>0.1</v>
      </c>
      <c r="E14" s="43">
        <v>1.1</v>
      </c>
      <c r="F14" s="43">
        <v>5.2</v>
      </c>
      <c r="G14" s="44">
        <v>9.11</v>
      </c>
      <c r="H14" s="43">
        <v>10.1</v>
      </c>
      <c r="I14" s="43">
        <v>15.2</v>
      </c>
      <c r="J14" s="43">
        <v>15.7</v>
      </c>
      <c r="K14" s="43">
        <v>16.7</v>
      </c>
      <c r="L14" s="43">
        <v>14</v>
      </c>
      <c r="M14" s="223">
        <v>10.55</v>
      </c>
      <c r="N14" s="226">
        <f t="shared" si="0"/>
        <v>3.6666666666666665</v>
      </c>
      <c r="O14" s="43">
        <f t="shared" si="1"/>
        <v>13.708333333333334</v>
      </c>
      <c r="P14" s="45">
        <f t="shared" si="2"/>
        <v>8.6875</v>
      </c>
      <c r="Q14" s="42">
        <v>1968</v>
      </c>
    </row>
    <row r="15" spans="1:17" ht="15.75" customHeight="1" thickBot="1">
      <c r="A15" s="42">
        <v>1969</v>
      </c>
      <c r="B15" s="43">
        <v>5.1</v>
      </c>
      <c r="C15" s="43">
        <v>-0.6</v>
      </c>
      <c r="D15" s="43">
        <v>2.8</v>
      </c>
      <c r="E15" s="43">
        <v>-0.6</v>
      </c>
      <c r="F15" s="43">
        <v>1.3</v>
      </c>
      <c r="G15" s="44">
        <v>7.6</v>
      </c>
      <c r="H15" s="43">
        <v>13</v>
      </c>
      <c r="I15" s="43">
        <v>15.2</v>
      </c>
      <c r="J15" s="43">
        <v>18.6</v>
      </c>
      <c r="K15" s="43">
        <v>17.7</v>
      </c>
      <c r="L15" s="43">
        <v>14.4</v>
      </c>
      <c r="M15" s="223">
        <v>11.7</v>
      </c>
      <c r="N15" s="226">
        <f t="shared" si="0"/>
        <v>2.6</v>
      </c>
      <c r="O15" s="43">
        <f t="shared" si="1"/>
        <v>15.100000000000001</v>
      </c>
      <c r="P15" s="45">
        <f t="shared" si="2"/>
        <v>8.85</v>
      </c>
      <c r="Q15" s="42">
        <v>1969</v>
      </c>
    </row>
    <row r="16" spans="1:17" ht="15.75" customHeight="1" thickBot="1">
      <c r="A16" s="42">
        <v>1970</v>
      </c>
      <c r="B16" s="43">
        <v>6.7</v>
      </c>
      <c r="C16" s="43">
        <v>-2.1</v>
      </c>
      <c r="D16" s="43">
        <v>-0.5</v>
      </c>
      <c r="E16" s="43">
        <v>0.8</v>
      </c>
      <c r="F16" s="43">
        <v>2.4</v>
      </c>
      <c r="G16" s="44">
        <v>6</v>
      </c>
      <c r="H16" s="43">
        <v>12.6</v>
      </c>
      <c r="I16" s="43">
        <v>17.6</v>
      </c>
      <c r="J16" s="43">
        <v>15.5</v>
      </c>
      <c r="K16" s="43">
        <v>17</v>
      </c>
      <c r="L16" s="43">
        <v>14.1</v>
      </c>
      <c r="M16" s="223">
        <v>10</v>
      </c>
      <c r="N16" s="226">
        <f t="shared" si="0"/>
        <v>2.2166666666666663</v>
      </c>
      <c r="O16" s="43">
        <f t="shared" si="1"/>
        <v>14.466666666666667</v>
      </c>
      <c r="P16" s="45">
        <f t="shared" si="2"/>
        <v>8.341666666666667</v>
      </c>
      <c r="Q16" s="42">
        <v>1970</v>
      </c>
    </row>
    <row r="17" spans="1:17" ht="15.75" customHeight="1" thickBot="1">
      <c r="A17" s="42">
        <v>1971</v>
      </c>
      <c r="B17" s="43">
        <v>5.6</v>
      </c>
      <c r="C17" s="43">
        <v>1</v>
      </c>
      <c r="D17" s="43">
        <v>0.1</v>
      </c>
      <c r="E17" s="43">
        <v>1.6</v>
      </c>
      <c r="F17" s="43">
        <v>0.6</v>
      </c>
      <c r="G17" s="44">
        <v>6.4</v>
      </c>
      <c r="H17" s="43">
        <v>13.9</v>
      </c>
      <c r="I17" s="43">
        <v>13.4</v>
      </c>
      <c r="J17" s="43">
        <v>16.5</v>
      </c>
      <c r="K17" s="43">
        <v>15.8</v>
      </c>
      <c r="L17" s="43">
        <v>10.1</v>
      </c>
      <c r="M17" s="223">
        <v>6.8</v>
      </c>
      <c r="N17" s="226">
        <f t="shared" si="0"/>
        <v>2.55</v>
      </c>
      <c r="O17" s="43">
        <f t="shared" si="1"/>
        <v>12.749999999999998</v>
      </c>
      <c r="P17" s="45">
        <f t="shared" si="2"/>
        <v>7.6499999999999995</v>
      </c>
      <c r="Q17" s="42">
        <v>1971</v>
      </c>
    </row>
    <row r="18" spans="1:17" ht="15.75" customHeight="1" thickBot="1">
      <c r="A18" s="42">
        <v>1972</v>
      </c>
      <c r="B18" s="43">
        <v>3.1</v>
      </c>
      <c r="C18" s="43">
        <v>3.8</v>
      </c>
      <c r="D18" s="43">
        <v>-2.4</v>
      </c>
      <c r="E18" s="43">
        <v>1.4</v>
      </c>
      <c r="F18" s="43">
        <v>2.4</v>
      </c>
      <c r="G18" s="44">
        <v>6.4</v>
      </c>
      <c r="H18" s="43">
        <v>10.6</v>
      </c>
      <c r="I18" s="43">
        <v>13</v>
      </c>
      <c r="J18" s="43">
        <v>16.5</v>
      </c>
      <c r="K18" s="43">
        <v>13.9</v>
      </c>
      <c r="L18" s="43">
        <v>8.3</v>
      </c>
      <c r="M18" s="223">
        <v>4.7</v>
      </c>
      <c r="N18" s="226">
        <f t="shared" si="0"/>
        <v>2.45</v>
      </c>
      <c r="O18" s="43">
        <f t="shared" si="1"/>
        <v>11.166666666666666</v>
      </c>
      <c r="P18" s="45">
        <f t="shared" si="2"/>
        <v>6.808333333333334</v>
      </c>
      <c r="Q18" s="42">
        <v>1972</v>
      </c>
    </row>
    <row r="19" spans="1:17" ht="15.75" customHeight="1" thickBot="1">
      <c r="A19" s="42">
        <v>1973</v>
      </c>
      <c r="B19" s="43">
        <v>5.1</v>
      </c>
      <c r="C19" s="43">
        <v>2.9</v>
      </c>
      <c r="D19" s="43">
        <v>1.9</v>
      </c>
      <c r="E19" s="43">
        <v>1.9</v>
      </c>
      <c r="F19" s="43">
        <v>4.8</v>
      </c>
      <c r="G19" s="44">
        <v>5.2</v>
      </c>
      <c r="H19" s="43">
        <v>11.8</v>
      </c>
      <c r="I19" s="43">
        <v>16.1</v>
      </c>
      <c r="J19" s="43">
        <v>16.9</v>
      </c>
      <c r="K19" s="43">
        <v>17.7</v>
      </c>
      <c r="L19" s="43">
        <v>13.9</v>
      </c>
      <c r="M19" s="223">
        <v>8.1</v>
      </c>
      <c r="N19" s="226">
        <f t="shared" si="0"/>
        <v>3.6333333333333333</v>
      </c>
      <c r="O19" s="43">
        <f t="shared" si="1"/>
        <v>14.083333333333334</v>
      </c>
      <c r="P19" s="45">
        <f t="shared" si="2"/>
        <v>8.858333333333333</v>
      </c>
      <c r="Q19" s="42">
        <v>1973</v>
      </c>
    </row>
    <row r="20" spans="1:17" ht="15.75" customHeight="1" thickBot="1">
      <c r="A20" s="42">
        <v>1974</v>
      </c>
      <c r="B20" s="43">
        <v>5.1</v>
      </c>
      <c r="C20" s="43">
        <v>2.4</v>
      </c>
      <c r="D20" s="43">
        <v>4.8</v>
      </c>
      <c r="E20" s="43">
        <v>4.2</v>
      </c>
      <c r="F20" s="43">
        <v>6</v>
      </c>
      <c r="G20" s="44">
        <v>9</v>
      </c>
      <c r="H20" s="43">
        <v>11.4</v>
      </c>
      <c r="I20" s="43">
        <v>14.5</v>
      </c>
      <c r="J20" s="43">
        <v>15.1</v>
      </c>
      <c r="K20" s="43">
        <v>16.6</v>
      </c>
      <c r="L20" s="43">
        <v>11.7</v>
      </c>
      <c r="M20" s="223">
        <v>5.6</v>
      </c>
      <c r="N20" s="226">
        <f t="shared" si="0"/>
        <v>5.25</v>
      </c>
      <c r="O20" s="43">
        <f t="shared" si="1"/>
        <v>12.483333333333333</v>
      </c>
      <c r="P20" s="45">
        <f t="shared" si="2"/>
        <v>8.866666666666665</v>
      </c>
      <c r="Q20" s="42">
        <v>1974</v>
      </c>
    </row>
    <row r="21" spans="1:17" ht="15.75" customHeight="1" thickBot="1">
      <c r="A21" s="42">
        <v>1975</v>
      </c>
      <c r="B21" s="43">
        <v>6.1</v>
      </c>
      <c r="C21" s="43">
        <v>6.4</v>
      </c>
      <c r="D21" s="43">
        <v>6.1</v>
      </c>
      <c r="E21" s="43">
        <v>2.4</v>
      </c>
      <c r="F21" s="43">
        <v>4.4</v>
      </c>
      <c r="G21" s="44">
        <v>7.6</v>
      </c>
      <c r="H21" s="43">
        <v>11.5</v>
      </c>
      <c r="I21" s="43">
        <v>15.4</v>
      </c>
      <c r="J21" s="43">
        <v>18.9</v>
      </c>
      <c r="K21" s="43">
        <v>20.7</v>
      </c>
      <c r="L21" s="43">
        <v>14.9</v>
      </c>
      <c r="M21" s="223">
        <v>7.6</v>
      </c>
      <c r="N21" s="226">
        <f t="shared" si="0"/>
        <v>5.5</v>
      </c>
      <c r="O21" s="43">
        <f t="shared" si="1"/>
        <v>14.833333333333334</v>
      </c>
      <c r="P21" s="45">
        <f t="shared" si="2"/>
        <v>10.166666666666666</v>
      </c>
      <c r="Q21" s="42">
        <v>1975</v>
      </c>
    </row>
    <row r="22" spans="1:17" ht="15.75" customHeight="1" thickBot="1">
      <c r="A22" s="42">
        <v>1976</v>
      </c>
      <c r="B22" s="43">
        <v>4</v>
      </c>
      <c r="C22" s="43">
        <v>2.2</v>
      </c>
      <c r="D22" s="43">
        <v>2.4</v>
      </c>
      <c r="E22" s="43">
        <v>1.8</v>
      </c>
      <c r="F22" s="43">
        <v>2.3</v>
      </c>
      <c r="G22" s="44">
        <v>7.9</v>
      </c>
      <c r="H22" s="43">
        <v>14</v>
      </c>
      <c r="I22" s="43">
        <v>16.8</v>
      </c>
      <c r="J22" s="43">
        <v>21.2</v>
      </c>
      <c r="K22" s="43">
        <v>18.1</v>
      </c>
      <c r="L22" s="43">
        <v>13.4</v>
      </c>
      <c r="M22" s="223">
        <v>10</v>
      </c>
      <c r="N22" s="226">
        <f t="shared" si="0"/>
        <v>3.4333333333333336</v>
      </c>
      <c r="O22" s="43">
        <f t="shared" si="1"/>
        <v>15.583333333333334</v>
      </c>
      <c r="P22" s="45">
        <f t="shared" si="2"/>
        <v>9.508333333333335</v>
      </c>
      <c r="Q22" s="42">
        <v>1976</v>
      </c>
    </row>
    <row r="23" spans="1:17" ht="15.75" customHeight="1" thickBot="1">
      <c r="A23" s="42">
        <v>1977</v>
      </c>
      <c r="B23" s="43">
        <v>5.1</v>
      </c>
      <c r="C23" s="43">
        <v>-0.1</v>
      </c>
      <c r="D23" s="43">
        <v>1.2</v>
      </c>
      <c r="E23" s="43">
        <v>3.8</v>
      </c>
      <c r="F23" s="43">
        <v>6.2</v>
      </c>
      <c r="G23" s="44">
        <v>5.7</v>
      </c>
      <c r="H23" s="43">
        <v>12.2</v>
      </c>
      <c r="I23" s="43">
        <v>14.6</v>
      </c>
      <c r="J23" s="43">
        <v>16.5</v>
      </c>
      <c r="K23" s="43">
        <v>16.4</v>
      </c>
      <c r="L23" s="43">
        <v>12.8</v>
      </c>
      <c r="M23" s="223">
        <v>10.8</v>
      </c>
      <c r="N23" s="226">
        <f t="shared" si="0"/>
        <v>3.65</v>
      </c>
      <c r="O23" s="43">
        <f t="shared" si="1"/>
        <v>13.883333333333333</v>
      </c>
      <c r="P23" s="45">
        <f t="shared" si="2"/>
        <v>8.766666666666666</v>
      </c>
      <c r="Q23" s="42">
        <v>1977</v>
      </c>
    </row>
    <row r="24" spans="1:17" ht="15.75" customHeight="1" thickBot="1">
      <c r="A24" s="42">
        <v>1978</v>
      </c>
      <c r="B24" s="43">
        <v>5.8</v>
      </c>
      <c r="C24" s="43">
        <v>3.8</v>
      </c>
      <c r="D24" s="43">
        <v>1.8</v>
      </c>
      <c r="E24" s="43">
        <v>-0.9</v>
      </c>
      <c r="F24" s="43">
        <v>5.5</v>
      </c>
      <c r="G24" s="44">
        <v>6.9</v>
      </c>
      <c r="H24" s="43">
        <v>12</v>
      </c>
      <c r="I24" s="43">
        <v>14.4</v>
      </c>
      <c r="J24" s="43">
        <v>15.4</v>
      </c>
      <c r="K24" s="43">
        <v>15.4</v>
      </c>
      <c r="L24" s="43">
        <v>12.6</v>
      </c>
      <c r="M24" s="223">
        <v>9.3</v>
      </c>
      <c r="N24" s="226">
        <f t="shared" si="0"/>
        <v>3.8166666666666664</v>
      </c>
      <c r="O24" s="43">
        <f t="shared" si="1"/>
        <v>13.183333333333332</v>
      </c>
      <c r="P24" s="45">
        <f t="shared" si="2"/>
        <v>8.5</v>
      </c>
      <c r="Q24" s="42">
        <v>1978</v>
      </c>
    </row>
    <row r="25" spans="1:17" ht="15.75" customHeight="1" thickBot="1">
      <c r="A25" s="42">
        <v>1979</v>
      </c>
      <c r="B25" s="43">
        <v>4.9</v>
      </c>
      <c r="C25" s="43">
        <v>1.5</v>
      </c>
      <c r="D25" s="43">
        <v>-3.5</v>
      </c>
      <c r="E25" s="43">
        <v>-1.9</v>
      </c>
      <c r="F25" s="43">
        <v>4.1</v>
      </c>
      <c r="G25" s="44">
        <v>7.7</v>
      </c>
      <c r="H25" s="43">
        <v>12.7</v>
      </c>
      <c r="I25" s="43">
        <v>16.5</v>
      </c>
      <c r="J25" s="43">
        <v>16.3</v>
      </c>
      <c r="K25" s="43">
        <v>16.1</v>
      </c>
      <c r="L25" s="43">
        <v>13.5</v>
      </c>
      <c r="M25" s="223">
        <v>10.3</v>
      </c>
      <c r="N25" s="226">
        <f t="shared" si="0"/>
        <v>2.1333333333333333</v>
      </c>
      <c r="O25" s="43">
        <f t="shared" si="1"/>
        <v>14.233333333333333</v>
      </c>
      <c r="P25" s="45">
        <f t="shared" si="2"/>
        <v>8.183333333333334</v>
      </c>
      <c r="Q25" s="42">
        <v>1979</v>
      </c>
    </row>
    <row r="26" spans="1:17" ht="15.75" customHeight="1" thickBot="1">
      <c r="A26" s="42">
        <v>1980</v>
      </c>
      <c r="B26" s="43">
        <v>5</v>
      </c>
      <c r="C26" s="43">
        <v>5.1</v>
      </c>
      <c r="D26" s="43">
        <v>-0.6</v>
      </c>
      <c r="E26" s="43">
        <v>4.1</v>
      </c>
      <c r="F26" s="43">
        <v>4.3</v>
      </c>
      <c r="G26" s="44">
        <v>8</v>
      </c>
      <c r="H26" s="43">
        <v>12.8</v>
      </c>
      <c r="I26" s="43">
        <v>15.7</v>
      </c>
      <c r="J26" s="43">
        <v>16.6</v>
      </c>
      <c r="K26" s="43">
        <v>18.5</v>
      </c>
      <c r="L26" s="43">
        <v>16.4</v>
      </c>
      <c r="M26" s="223">
        <v>9.5</v>
      </c>
      <c r="N26" s="226">
        <f t="shared" si="0"/>
        <v>4.316666666666666</v>
      </c>
      <c r="O26" s="43">
        <f t="shared" si="1"/>
        <v>14.916666666666666</v>
      </c>
      <c r="P26" s="45">
        <f t="shared" si="2"/>
        <v>9.616666666666667</v>
      </c>
      <c r="Q26" s="42">
        <v>1980</v>
      </c>
    </row>
    <row r="27" spans="1:17" ht="15.75" customHeight="1" thickBot="1">
      <c r="A27" s="42">
        <v>1981</v>
      </c>
      <c r="B27" s="43">
        <v>4.6</v>
      </c>
      <c r="C27" s="43">
        <v>3.5</v>
      </c>
      <c r="D27" s="43">
        <v>1.9</v>
      </c>
      <c r="E27" s="43">
        <v>1.5</v>
      </c>
      <c r="F27" s="43">
        <v>8.7</v>
      </c>
      <c r="G27" s="44">
        <v>9.4</v>
      </c>
      <c r="H27" s="43">
        <v>14.3</v>
      </c>
      <c r="I27" s="43">
        <v>15.5</v>
      </c>
      <c r="J27" s="43">
        <v>17.2</v>
      </c>
      <c r="K27" s="43">
        <v>16.5</v>
      </c>
      <c r="L27" s="43">
        <v>14</v>
      </c>
      <c r="M27" s="223">
        <v>7.3</v>
      </c>
      <c r="N27" s="226">
        <f t="shared" si="0"/>
        <v>4.933333333333334</v>
      </c>
      <c r="O27" s="43">
        <f t="shared" si="1"/>
        <v>14.133333333333333</v>
      </c>
      <c r="P27" s="45">
        <f t="shared" si="2"/>
        <v>9.533333333333333</v>
      </c>
      <c r="Q27" s="42">
        <v>1981</v>
      </c>
    </row>
    <row r="28" spans="1:17" ht="15.75" customHeight="1" thickBot="1">
      <c r="A28" s="42">
        <v>1982</v>
      </c>
      <c r="B28" s="43">
        <v>5</v>
      </c>
      <c r="C28" s="43">
        <v>-1.7</v>
      </c>
      <c r="D28" s="43">
        <v>-0.8</v>
      </c>
      <c r="E28" s="43">
        <v>1.7</v>
      </c>
      <c r="F28" s="43">
        <v>4.6</v>
      </c>
      <c r="G28" s="44">
        <v>7.25</v>
      </c>
      <c r="H28" s="43">
        <v>12.7</v>
      </c>
      <c r="I28" s="43">
        <v>16.5</v>
      </c>
      <c r="J28" s="43">
        <v>19.4</v>
      </c>
      <c r="K28" s="43">
        <v>17.4</v>
      </c>
      <c r="L28" s="43">
        <v>16.13</v>
      </c>
      <c r="M28" s="223">
        <v>10.6</v>
      </c>
      <c r="N28" s="226">
        <f t="shared" si="0"/>
        <v>2.6750000000000003</v>
      </c>
      <c r="O28" s="43">
        <f t="shared" si="1"/>
        <v>15.454999999999998</v>
      </c>
      <c r="P28" s="45">
        <f t="shared" si="2"/>
        <v>9.065</v>
      </c>
      <c r="Q28" s="42">
        <v>1982</v>
      </c>
    </row>
    <row r="29" spans="1:17" ht="15.75" customHeight="1" thickBot="1">
      <c r="A29" s="42">
        <v>1983</v>
      </c>
      <c r="B29" s="43">
        <v>7</v>
      </c>
      <c r="C29" s="43">
        <v>2.5</v>
      </c>
      <c r="D29" s="43">
        <v>5.2</v>
      </c>
      <c r="E29" s="43">
        <v>-0.5</v>
      </c>
      <c r="F29" s="43">
        <v>4.9</v>
      </c>
      <c r="G29" s="44">
        <v>8.9</v>
      </c>
      <c r="H29" s="43">
        <v>11</v>
      </c>
      <c r="I29" s="43">
        <v>16.9</v>
      </c>
      <c r="J29" s="43">
        <v>21.2</v>
      </c>
      <c r="K29" s="43">
        <v>19.1</v>
      </c>
      <c r="L29" s="43">
        <v>13.4</v>
      </c>
      <c r="M29" s="223">
        <v>9</v>
      </c>
      <c r="N29" s="226">
        <f t="shared" si="0"/>
        <v>4.666666666666667</v>
      </c>
      <c r="O29" s="43">
        <f t="shared" si="1"/>
        <v>15.1</v>
      </c>
      <c r="P29" s="45">
        <f t="shared" si="2"/>
        <v>9.883333333333333</v>
      </c>
      <c r="Q29" s="42">
        <v>1983</v>
      </c>
    </row>
    <row r="30" spans="1:17" ht="15.75" customHeight="1" thickBot="1">
      <c r="A30" s="42">
        <v>1984</v>
      </c>
      <c r="B30" s="43">
        <v>4.1</v>
      </c>
      <c r="C30" s="43">
        <v>3.5</v>
      </c>
      <c r="D30" s="43">
        <v>2.7</v>
      </c>
      <c r="E30" s="43">
        <v>1.8</v>
      </c>
      <c r="F30" s="43">
        <v>3.8</v>
      </c>
      <c r="G30" s="44">
        <v>8.9</v>
      </c>
      <c r="H30" s="43">
        <v>11.9</v>
      </c>
      <c r="I30" s="43">
        <v>14.3</v>
      </c>
      <c r="J30" s="43">
        <v>15.7</v>
      </c>
      <c r="K30" s="43">
        <v>17.6</v>
      </c>
      <c r="L30" s="43">
        <v>13.1</v>
      </c>
      <c r="M30" s="223">
        <v>10.9</v>
      </c>
      <c r="N30" s="226">
        <f t="shared" si="0"/>
        <v>4.133333333333334</v>
      </c>
      <c r="O30" s="43">
        <f t="shared" si="1"/>
        <v>13.91666666666667</v>
      </c>
      <c r="P30" s="45">
        <f t="shared" si="2"/>
        <v>9.025</v>
      </c>
      <c r="Q30" s="42">
        <v>1984</v>
      </c>
    </row>
    <row r="31" spans="1:17" ht="15.75" customHeight="1" thickBot="1">
      <c r="A31" s="42">
        <v>1985</v>
      </c>
      <c r="B31" s="43">
        <v>6.8</v>
      </c>
      <c r="C31" s="43">
        <v>2.6</v>
      </c>
      <c r="D31" s="43">
        <v>-5.4</v>
      </c>
      <c r="E31" s="43">
        <v>-2.2</v>
      </c>
      <c r="F31" s="43">
        <v>3.1</v>
      </c>
      <c r="G31" s="44">
        <v>7.8</v>
      </c>
      <c r="H31" s="43">
        <v>13.6</v>
      </c>
      <c r="I31" s="43">
        <v>14.4</v>
      </c>
      <c r="J31" s="43">
        <v>17.7</v>
      </c>
      <c r="K31" s="43">
        <v>18.5</v>
      </c>
      <c r="L31" s="43">
        <v>14</v>
      </c>
      <c r="M31" s="223">
        <v>9.6</v>
      </c>
      <c r="N31" s="226">
        <f t="shared" si="0"/>
        <v>2.1166666666666667</v>
      </c>
      <c r="O31" s="43">
        <f t="shared" si="1"/>
        <v>14.633333333333333</v>
      </c>
      <c r="P31" s="45">
        <f t="shared" si="2"/>
        <v>8.374999999999998</v>
      </c>
      <c r="Q31" s="42">
        <v>1985</v>
      </c>
    </row>
    <row r="32" spans="1:17" ht="15.75" customHeight="1" thickBot="1">
      <c r="A32" s="42">
        <v>1986</v>
      </c>
      <c r="B32" s="46">
        <v>1.8</v>
      </c>
      <c r="C32" s="43">
        <v>5</v>
      </c>
      <c r="D32" s="43">
        <v>1.9</v>
      </c>
      <c r="E32" s="43">
        <v>-5.2</v>
      </c>
      <c r="F32" s="43">
        <v>3.6</v>
      </c>
      <c r="G32" s="44">
        <v>6.3</v>
      </c>
      <c r="H32" s="43">
        <v>13.8</v>
      </c>
      <c r="I32" s="43">
        <v>16.9</v>
      </c>
      <c r="J32" s="43">
        <v>17.8</v>
      </c>
      <c r="K32" s="43">
        <v>16.6</v>
      </c>
      <c r="L32" s="43">
        <v>10.6</v>
      </c>
      <c r="M32" s="223">
        <v>10</v>
      </c>
      <c r="N32" s="226">
        <f t="shared" si="0"/>
        <v>2.233333333333333</v>
      </c>
      <c r="O32" s="43">
        <f t="shared" si="1"/>
        <v>14.283333333333331</v>
      </c>
      <c r="P32" s="45">
        <f t="shared" si="2"/>
        <v>8.258333333333333</v>
      </c>
      <c r="Q32" s="42">
        <v>1986</v>
      </c>
    </row>
    <row r="33" spans="1:17" ht="15.75" customHeight="1" thickBot="1">
      <c r="A33" s="42">
        <v>1987</v>
      </c>
      <c r="B33" s="43">
        <v>6.5</v>
      </c>
      <c r="C33" s="43">
        <v>3</v>
      </c>
      <c r="D33" s="43">
        <v>-4.7</v>
      </c>
      <c r="E33" s="43">
        <v>0.4</v>
      </c>
      <c r="F33" s="43">
        <v>0.1</v>
      </c>
      <c r="G33" s="44">
        <v>10.5</v>
      </c>
      <c r="H33" s="43">
        <v>10.1</v>
      </c>
      <c r="I33" s="43">
        <v>14</v>
      </c>
      <c r="J33" s="43">
        <v>17</v>
      </c>
      <c r="K33" s="43">
        <v>15.6</v>
      </c>
      <c r="L33" s="43">
        <v>14.9</v>
      </c>
      <c r="M33" s="223">
        <v>11.5</v>
      </c>
      <c r="N33" s="226">
        <f t="shared" si="0"/>
        <v>2.6333333333333333</v>
      </c>
      <c r="O33" s="43">
        <f t="shared" si="1"/>
        <v>13.850000000000001</v>
      </c>
      <c r="P33" s="45">
        <f t="shared" si="2"/>
        <v>8.241666666666667</v>
      </c>
      <c r="Q33" s="42">
        <v>1987</v>
      </c>
    </row>
    <row r="34" spans="1:17" ht="15.75" customHeight="1" thickBot="1">
      <c r="A34" s="42">
        <v>1988</v>
      </c>
      <c r="B34" s="43">
        <v>5.8</v>
      </c>
      <c r="C34" s="43">
        <v>3.9</v>
      </c>
      <c r="D34" s="43">
        <v>5.6</v>
      </c>
      <c r="E34" s="43">
        <v>3.9</v>
      </c>
      <c r="F34" s="43">
        <v>4.5</v>
      </c>
      <c r="G34" s="44">
        <v>9.2</v>
      </c>
      <c r="H34" s="43">
        <v>16.1</v>
      </c>
      <c r="I34" s="43">
        <v>15.7</v>
      </c>
      <c r="J34" s="43">
        <v>17.1</v>
      </c>
      <c r="K34" s="43">
        <v>17.7</v>
      </c>
      <c r="L34" s="43">
        <v>14.3</v>
      </c>
      <c r="M34" s="223">
        <v>10.8</v>
      </c>
      <c r="N34" s="226">
        <f t="shared" si="0"/>
        <v>5.483333333333333</v>
      </c>
      <c r="O34" s="43">
        <f t="shared" si="1"/>
        <v>15.283333333333333</v>
      </c>
      <c r="P34" s="45">
        <f t="shared" si="2"/>
        <v>10.383333333333335</v>
      </c>
      <c r="Q34" s="42">
        <v>1988</v>
      </c>
    </row>
    <row r="35" spans="1:17" ht="15.75" customHeight="1" thickBot="1">
      <c r="A35" s="42">
        <v>1989</v>
      </c>
      <c r="B35" s="43">
        <v>4.9</v>
      </c>
      <c r="C35" s="43">
        <v>5.5</v>
      </c>
      <c r="D35" s="43">
        <v>6.3</v>
      </c>
      <c r="E35" s="43">
        <v>4.7</v>
      </c>
      <c r="F35" s="43">
        <v>7.9</v>
      </c>
      <c r="G35" s="44">
        <v>7.2</v>
      </c>
      <c r="H35" s="43">
        <v>14.8</v>
      </c>
      <c r="I35" s="43">
        <v>16.1</v>
      </c>
      <c r="J35" s="43">
        <v>18.1</v>
      </c>
      <c r="K35" s="43">
        <v>17.7</v>
      </c>
      <c r="L35" s="43">
        <v>14.8</v>
      </c>
      <c r="M35" s="223">
        <v>11.6</v>
      </c>
      <c r="N35" s="226">
        <f t="shared" si="0"/>
        <v>6.083333333333333</v>
      </c>
      <c r="O35" s="43">
        <f t="shared" si="1"/>
        <v>15.516666666666666</v>
      </c>
      <c r="P35" s="45">
        <f t="shared" si="2"/>
        <v>10.799999999999999</v>
      </c>
      <c r="Q35" s="42">
        <v>1989</v>
      </c>
    </row>
    <row r="36" spans="1:17" ht="15.75" customHeight="1" thickBot="1">
      <c r="A36" s="42">
        <v>1990</v>
      </c>
      <c r="B36" s="43">
        <v>3.9</v>
      </c>
      <c r="C36" s="43">
        <v>3.7</v>
      </c>
      <c r="D36" s="43">
        <v>5.4</v>
      </c>
      <c r="E36" s="43">
        <v>6.8</v>
      </c>
      <c r="F36" s="43">
        <v>8</v>
      </c>
      <c r="G36" s="44">
        <v>8.8</v>
      </c>
      <c r="H36" s="43">
        <v>14.3</v>
      </c>
      <c r="I36" s="43">
        <v>15.8</v>
      </c>
      <c r="J36" s="43">
        <v>16.6</v>
      </c>
      <c r="K36" s="43">
        <v>18.4</v>
      </c>
      <c r="L36" s="43">
        <v>12.3</v>
      </c>
      <c r="M36" s="223">
        <v>11.3</v>
      </c>
      <c r="N36" s="226">
        <f t="shared" si="0"/>
        <v>6.1000000000000005</v>
      </c>
      <c r="O36" s="43">
        <f t="shared" si="1"/>
        <v>14.783333333333331</v>
      </c>
      <c r="P36" s="45">
        <f t="shared" si="2"/>
        <v>10.441666666666668</v>
      </c>
      <c r="Q36" s="42">
        <v>1990</v>
      </c>
    </row>
    <row r="37" spans="1:17" ht="15.75" customHeight="1" thickBot="1">
      <c r="A37" s="42">
        <v>1991</v>
      </c>
      <c r="B37" s="43">
        <v>4.9</v>
      </c>
      <c r="C37" s="43">
        <v>3</v>
      </c>
      <c r="D37" s="43">
        <v>2.6</v>
      </c>
      <c r="E37" s="43">
        <v>-1.6</v>
      </c>
      <c r="F37" s="43">
        <v>8.3</v>
      </c>
      <c r="G37" s="44">
        <v>8.3</v>
      </c>
      <c r="H37" s="43">
        <v>10.4</v>
      </c>
      <c r="I37" s="43">
        <v>13.3</v>
      </c>
      <c r="J37" s="43">
        <v>19.6</v>
      </c>
      <c r="K37" s="43">
        <v>17.8</v>
      </c>
      <c r="L37" s="43">
        <v>14.5</v>
      </c>
      <c r="M37" s="223">
        <v>8.8</v>
      </c>
      <c r="N37" s="226">
        <f t="shared" si="0"/>
        <v>4.250000000000001</v>
      </c>
      <c r="O37" s="43">
        <f t="shared" si="1"/>
        <v>14.066666666666668</v>
      </c>
      <c r="P37" s="45">
        <f t="shared" si="2"/>
        <v>9.158333333333333</v>
      </c>
      <c r="Q37" s="42">
        <v>1991</v>
      </c>
    </row>
    <row r="38" spans="1:17" ht="15.75" customHeight="1" thickBot="1">
      <c r="A38" s="42">
        <v>1992</v>
      </c>
      <c r="B38" s="43">
        <v>4.9</v>
      </c>
      <c r="C38" s="43">
        <v>2.5</v>
      </c>
      <c r="D38" s="43">
        <v>1.7</v>
      </c>
      <c r="E38" s="43">
        <v>4.2</v>
      </c>
      <c r="F38" s="43">
        <v>6</v>
      </c>
      <c r="G38" s="44">
        <v>8.5</v>
      </c>
      <c r="H38" s="43">
        <v>16</v>
      </c>
      <c r="I38" s="43">
        <v>17.9</v>
      </c>
      <c r="J38" s="43">
        <v>19</v>
      </c>
      <c r="K38" s="43">
        <v>19</v>
      </c>
      <c r="L38" s="43">
        <v>14.7</v>
      </c>
      <c r="M38" s="223">
        <v>7.4</v>
      </c>
      <c r="N38" s="226">
        <f t="shared" si="0"/>
        <v>4.633333333333334</v>
      </c>
      <c r="O38" s="43">
        <f t="shared" si="1"/>
        <v>15.66666666666667</v>
      </c>
      <c r="P38" s="45">
        <f t="shared" si="2"/>
        <v>10.15</v>
      </c>
      <c r="Q38" s="42">
        <v>1992</v>
      </c>
    </row>
    <row r="39" spans="1:17" ht="15.75" customHeight="1" thickBot="1">
      <c r="A39" s="42">
        <v>1993</v>
      </c>
      <c r="B39" s="47">
        <v>7.1</v>
      </c>
      <c r="C39" s="47">
        <v>2.7</v>
      </c>
      <c r="D39" s="47">
        <v>3.8</v>
      </c>
      <c r="E39" s="47">
        <v>0.6</v>
      </c>
      <c r="F39" s="47">
        <v>5.1</v>
      </c>
      <c r="G39" s="44">
        <v>11.5</v>
      </c>
      <c r="H39" s="43">
        <v>15</v>
      </c>
      <c r="I39" s="47">
        <v>16.1</v>
      </c>
      <c r="J39" s="43">
        <v>16</v>
      </c>
      <c r="K39" s="47">
        <v>15.2</v>
      </c>
      <c r="L39" s="47">
        <v>12.8</v>
      </c>
      <c r="M39" s="224">
        <v>8.6</v>
      </c>
      <c r="N39" s="226">
        <f t="shared" si="0"/>
        <v>5.133333333333334</v>
      </c>
      <c r="O39" s="43">
        <f t="shared" si="1"/>
        <v>13.949999999999998</v>
      </c>
      <c r="P39" s="45">
        <f t="shared" si="2"/>
        <v>9.541666666666666</v>
      </c>
      <c r="Q39" s="42">
        <v>1993</v>
      </c>
    </row>
    <row r="40" spans="1:17" ht="15.75" customHeight="1" thickBot="1">
      <c r="A40" s="42">
        <v>1994</v>
      </c>
      <c r="B40" s="43">
        <v>1.4</v>
      </c>
      <c r="C40" s="43">
        <v>4.1</v>
      </c>
      <c r="D40" s="43">
        <v>4.3</v>
      </c>
      <c r="E40" s="43">
        <v>0.6</v>
      </c>
      <c r="F40" s="43">
        <v>6.9</v>
      </c>
      <c r="G40" s="44">
        <v>8.8</v>
      </c>
      <c r="H40" s="43">
        <v>12.9</v>
      </c>
      <c r="I40" s="43">
        <v>15.7</v>
      </c>
      <c r="J40" s="43">
        <v>22.1</v>
      </c>
      <c r="K40" s="43">
        <v>18.2</v>
      </c>
      <c r="L40" s="43">
        <v>13.4</v>
      </c>
      <c r="M40" s="223">
        <v>8.7</v>
      </c>
      <c r="N40" s="226">
        <f t="shared" si="0"/>
        <v>4.3500000000000005</v>
      </c>
      <c r="O40" s="43">
        <f t="shared" si="1"/>
        <v>15.16666666666667</v>
      </c>
      <c r="P40" s="45">
        <f t="shared" si="2"/>
        <v>9.758333333333335</v>
      </c>
      <c r="Q40" s="42">
        <v>1994</v>
      </c>
    </row>
    <row r="41" spans="1:17" ht="15.75" customHeight="1" thickBot="1">
      <c r="A41" s="42">
        <v>1995</v>
      </c>
      <c r="B41" s="43">
        <v>8.5</v>
      </c>
      <c r="C41" s="43">
        <v>4.9</v>
      </c>
      <c r="D41" s="43">
        <v>2.5</v>
      </c>
      <c r="E41" s="43">
        <v>6</v>
      </c>
      <c r="F41" s="43">
        <v>4.6</v>
      </c>
      <c r="G41" s="44">
        <v>9.7</v>
      </c>
      <c r="H41" s="43">
        <v>13.3</v>
      </c>
      <c r="I41" s="43">
        <v>15.1</v>
      </c>
      <c r="J41" s="43">
        <v>20.4</v>
      </c>
      <c r="K41" s="43">
        <v>19.9</v>
      </c>
      <c r="L41" s="43">
        <v>13.7</v>
      </c>
      <c r="M41" s="223">
        <v>12.4</v>
      </c>
      <c r="N41" s="226">
        <f t="shared" si="0"/>
        <v>6.033333333333334</v>
      </c>
      <c r="O41" s="43">
        <f t="shared" si="1"/>
        <v>15.799999999999999</v>
      </c>
      <c r="P41" s="45">
        <f t="shared" si="2"/>
        <v>10.916666666666666</v>
      </c>
      <c r="Q41" s="42">
        <v>1995</v>
      </c>
    </row>
    <row r="42" spans="1:17" ht="15.75" customHeight="1" thickBot="1">
      <c r="A42" s="48">
        <v>1996</v>
      </c>
      <c r="B42" s="43">
        <v>5.4</v>
      </c>
      <c r="C42" s="43">
        <v>-1.4</v>
      </c>
      <c r="D42" s="43">
        <v>-1.5</v>
      </c>
      <c r="E42" s="43">
        <v>-0.9</v>
      </c>
      <c r="F42" s="43">
        <v>2.5</v>
      </c>
      <c r="G42" s="44">
        <v>9.2</v>
      </c>
      <c r="H42" s="43">
        <v>11.2</v>
      </c>
      <c r="I42" s="43">
        <v>15.5</v>
      </c>
      <c r="J42" s="43">
        <v>16.6</v>
      </c>
      <c r="K42" s="43">
        <v>17.7</v>
      </c>
      <c r="L42" s="43">
        <v>11.6</v>
      </c>
      <c r="M42" s="223">
        <v>9.8</v>
      </c>
      <c r="N42" s="226">
        <f t="shared" si="0"/>
        <v>2.2166666666666663</v>
      </c>
      <c r="O42" s="43">
        <f t="shared" si="1"/>
        <v>13.733333333333333</v>
      </c>
      <c r="P42" s="45">
        <f t="shared" si="2"/>
        <v>7.974999999999999</v>
      </c>
      <c r="Q42" s="48">
        <v>1996</v>
      </c>
    </row>
    <row r="43" spans="1:17" ht="15.75" customHeight="1" thickBot="1">
      <c r="A43" s="48">
        <v>1997</v>
      </c>
      <c r="B43" s="43">
        <v>5</v>
      </c>
      <c r="C43" s="43">
        <v>-1.1774193548387097</v>
      </c>
      <c r="D43" s="43">
        <v>-2.0483870967741935</v>
      </c>
      <c r="E43" s="43">
        <v>5.803571428571429</v>
      </c>
      <c r="F43" s="43">
        <v>7.032258064516129</v>
      </c>
      <c r="G43" s="44">
        <v>7.166666666666667</v>
      </c>
      <c r="H43" s="43">
        <v>13.03225806451613</v>
      </c>
      <c r="I43" s="43">
        <v>16.266666666666666</v>
      </c>
      <c r="J43" s="43">
        <v>17.822580645161292</v>
      </c>
      <c r="K43" s="43">
        <v>20.612903225806452</v>
      </c>
      <c r="L43" s="43">
        <v>13.55</v>
      </c>
      <c r="M43" s="223">
        <v>8.32258064516129</v>
      </c>
      <c r="N43" s="226">
        <f t="shared" si="0"/>
        <v>3.6294482846902203</v>
      </c>
      <c r="O43" s="43">
        <f t="shared" si="1"/>
        <v>14.934498207885305</v>
      </c>
      <c r="P43" s="45">
        <f t="shared" si="2"/>
        <v>9.281973246287762</v>
      </c>
      <c r="Q43" s="48">
        <v>1997</v>
      </c>
    </row>
    <row r="44" spans="1:17" ht="15.75" customHeight="1" thickBot="1">
      <c r="A44" s="48">
        <v>1998</v>
      </c>
      <c r="B44" s="43">
        <v>5.365706018518519</v>
      </c>
      <c r="C44" s="43">
        <v>3.974865591397849</v>
      </c>
      <c r="D44" s="43">
        <v>3.8747199820788536</v>
      </c>
      <c r="E44" s="43">
        <v>5.687661210317459</v>
      </c>
      <c r="F44" s="43">
        <v>6.70236335125448</v>
      </c>
      <c r="G44" s="44">
        <v>9.045810185185184</v>
      </c>
      <c r="H44" s="43">
        <v>14.385439068100357</v>
      </c>
      <c r="I44" s="43">
        <v>15.63434771772531</v>
      </c>
      <c r="J44" s="43">
        <v>16.1908413789872</v>
      </c>
      <c r="K44" s="43">
        <v>16.60621639784947</v>
      </c>
      <c r="L44" s="43">
        <v>14.311866640946475</v>
      </c>
      <c r="M44" s="223">
        <v>9.04529569892473</v>
      </c>
      <c r="N44" s="226">
        <f t="shared" si="0"/>
        <v>5.7751877231253905</v>
      </c>
      <c r="O44" s="43">
        <f t="shared" si="1"/>
        <v>14.36233448375559</v>
      </c>
      <c r="P44" s="45">
        <f t="shared" si="2"/>
        <v>10.06876110344049</v>
      </c>
      <c r="Q44" s="48">
        <v>1998</v>
      </c>
    </row>
    <row r="45" spans="1:17" ht="15.75" customHeight="1" thickBot="1">
      <c r="A45" s="48">
        <v>1999</v>
      </c>
      <c r="B45" s="43">
        <v>2.8812847222222233</v>
      </c>
      <c r="C45" s="43">
        <v>3.218335573476703</v>
      </c>
      <c r="D45" s="43">
        <v>4.565176971326164</v>
      </c>
      <c r="E45" s="43">
        <v>2.631795634920633</v>
      </c>
      <c r="F45" s="43">
        <v>6.936312724014335</v>
      </c>
      <c r="G45" s="44">
        <v>10.209440151515151</v>
      </c>
      <c r="H45" s="43">
        <v>13.801366487455192</v>
      </c>
      <c r="I45" s="43">
        <v>15.21696759259259</v>
      </c>
      <c r="J45" s="43">
        <v>19.673846326164874</v>
      </c>
      <c r="K45" s="43">
        <v>17.457672491039425</v>
      </c>
      <c r="L45" s="43">
        <v>17.831157407407407</v>
      </c>
      <c r="M45" s="223">
        <v>10.1</v>
      </c>
      <c r="N45" s="226">
        <f t="shared" si="0"/>
        <v>5.073724296245868</v>
      </c>
      <c r="O45" s="43">
        <f t="shared" si="1"/>
        <v>15.680168384109914</v>
      </c>
      <c r="P45" s="45">
        <f t="shared" si="2"/>
        <v>10.37694634017789</v>
      </c>
      <c r="Q45" s="48">
        <v>1999</v>
      </c>
    </row>
    <row r="46" spans="1:17" ht="15.75" customHeight="1" thickBot="1">
      <c r="A46" s="48">
        <v>2000</v>
      </c>
      <c r="B46" s="43">
        <v>5.700902777777778</v>
      </c>
      <c r="C46" s="43">
        <v>3.8597935308419173</v>
      </c>
      <c r="D46" s="43">
        <v>3.568279569892473</v>
      </c>
      <c r="E46" s="43">
        <v>5.128311011904763</v>
      </c>
      <c r="F46" s="43">
        <v>6.491679433917335</v>
      </c>
      <c r="G46" s="44">
        <v>10.627199074074074</v>
      </c>
      <c r="H46" s="43">
        <v>14.896333919216984</v>
      </c>
      <c r="I46" s="43">
        <v>16.4347800925926</v>
      </c>
      <c r="J46" s="43">
        <v>15.342798800661699</v>
      </c>
      <c r="K46" s="43">
        <v>17.32321047008547</v>
      </c>
      <c r="L46" s="43">
        <v>15.1</v>
      </c>
      <c r="M46" s="223">
        <v>10.4</v>
      </c>
      <c r="N46" s="226">
        <f t="shared" si="0"/>
        <v>5.896027566401391</v>
      </c>
      <c r="O46" s="43">
        <f t="shared" si="1"/>
        <v>14.916187213759459</v>
      </c>
      <c r="P46" s="45">
        <f t="shared" si="2"/>
        <v>10.406107390080425</v>
      </c>
      <c r="Q46" s="48">
        <v>2000</v>
      </c>
    </row>
    <row r="47" spans="1:17" ht="15.75" customHeight="1" thickBot="1">
      <c r="A47" s="48">
        <v>2001</v>
      </c>
      <c r="B47" s="43">
        <v>7.519884259259259</v>
      </c>
      <c r="C47" s="43">
        <v>4.284155841917939</v>
      </c>
      <c r="D47" s="43">
        <v>2.1270497311827947</v>
      </c>
      <c r="E47" s="43">
        <v>3.8812996031746043</v>
      </c>
      <c r="F47" s="43">
        <v>4.355219534050181</v>
      </c>
      <c r="G47" s="44">
        <v>7.990104166666668</v>
      </c>
      <c r="H47" s="43">
        <v>14.410251945635006</v>
      </c>
      <c r="I47" s="43">
        <v>14.82435185185185</v>
      </c>
      <c r="J47" s="43">
        <v>19.188457700453668</v>
      </c>
      <c r="K47" s="43">
        <v>18.958811321966657</v>
      </c>
      <c r="L47" s="43">
        <v>12.710405092592595</v>
      </c>
      <c r="M47" s="223">
        <v>13.98689453467679</v>
      </c>
      <c r="N47" s="226">
        <f t="shared" si="0"/>
        <v>5.026285522708574</v>
      </c>
      <c r="O47" s="43">
        <f t="shared" si="1"/>
        <v>15.67986207452943</v>
      </c>
      <c r="P47" s="45">
        <f t="shared" si="2"/>
        <v>10.353073798619</v>
      </c>
      <c r="Q47" s="48">
        <v>2001</v>
      </c>
    </row>
    <row r="48" spans="1:17" ht="15.75" customHeight="1" thickBot="1">
      <c r="A48" s="48">
        <v>2002</v>
      </c>
      <c r="B48" s="43">
        <v>6.130706018518517</v>
      </c>
      <c r="C48" s="43">
        <v>2.0432459677419357</v>
      </c>
      <c r="D48" s="43">
        <v>3.6702172939068105</v>
      </c>
      <c r="E48" s="43">
        <v>6.429030257936505</v>
      </c>
      <c r="F48" s="43">
        <v>6.549551971326166</v>
      </c>
      <c r="G48" s="44">
        <v>9.231689814814818</v>
      </c>
      <c r="H48" s="43">
        <v>13.926914539313735</v>
      </c>
      <c r="I48" s="43">
        <v>17.085243055555562</v>
      </c>
      <c r="J48" s="43">
        <v>17.60096725631</v>
      </c>
      <c r="K48" s="43">
        <v>18.85784580810723</v>
      </c>
      <c r="L48" s="43">
        <v>14.161226851851849</v>
      </c>
      <c r="M48" s="223">
        <v>8.601054277263959</v>
      </c>
      <c r="N48" s="226">
        <f t="shared" si="0"/>
        <v>5.675740220707458</v>
      </c>
      <c r="O48" s="43">
        <f t="shared" si="1"/>
        <v>15.038875298067055</v>
      </c>
      <c r="P48" s="45">
        <f t="shared" si="2"/>
        <v>10.357307759387256</v>
      </c>
      <c r="Q48" s="48">
        <v>2002</v>
      </c>
    </row>
    <row r="49" spans="1:17" ht="15.75" customHeight="1" thickBot="1">
      <c r="A49" s="48">
        <v>2003</v>
      </c>
      <c r="B49" s="43">
        <v>7.0603125</v>
      </c>
      <c r="C49" s="43">
        <v>1.3750784050179214</v>
      </c>
      <c r="D49" s="43">
        <v>1.4909946236559133</v>
      </c>
      <c r="E49" s="43">
        <v>0.8390997023809518</v>
      </c>
      <c r="F49" s="43">
        <v>7.062287186379925</v>
      </c>
      <c r="G49" s="44">
        <v>9.8</v>
      </c>
      <c r="H49" s="43">
        <v>13.8</v>
      </c>
      <c r="I49" s="43">
        <v>18.46517860623782</v>
      </c>
      <c r="J49" s="43">
        <v>19.18739935020177</v>
      </c>
      <c r="K49" s="43">
        <v>20.18592312705216</v>
      </c>
      <c r="L49" s="43">
        <v>14.258472222223421</v>
      </c>
      <c r="M49" s="223">
        <v>6.1</v>
      </c>
      <c r="N49" s="226">
        <f t="shared" si="0"/>
        <v>4.6046287362391185</v>
      </c>
      <c r="O49" s="43">
        <f t="shared" si="1"/>
        <v>15.332828884285862</v>
      </c>
      <c r="P49" s="45">
        <f t="shared" si="2"/>
        <v>9.968728810262489</v>
      </c>
      <c r="Q49" s="48">
        <v>2003</v>
      </c>
    </row>
    <row r="50" spans="1:17" ht="15.75" customHeight="1" thickBot="1">
      <c r="A50" s="48">
        <v>2004</v>
      </c>
      <c r="B50" s="43">
        <v>7.5</v>
      </c>
      <c r="C50" s="43">
        <v>3.1</v>
      </c>
      <c r="D50" s="43">
        <v>2.6</v>
      </c>
      <c r="E50" s="43">
        <v>4</v>
      </c>
      <c r="F50" s="43">
        <v>5.3</v>
      </c>
      <c r="G50" s="44">
        <v>10.7</v>
      </c>
      <c r="H50" s="43">
        <v>11.9</v>
      </c>
      <c r="I50" s="43">
        <v>15.4</v>
      </c>
      <c r="J50" s="43">
        <v>16.7</v>
      </c>
      <c r="K50" s="43">
        <v>19</v>
      </c>
      <c r="L50" s="43">
        <v>15</v>
      </c>
      <c r="M50" s="223">
        <v>9.5</v>
      </c>
      <c r="N50" s="226">
        <f aca="true" t="shared" si="3" ref="N50:N55">AVERAGE(B50:G50)</f>
        <v>5.533333333333334</v>
      </c>
      <c r="O50" s="43">
        <f aca="true" t="shared" si="4" ref="O50:O55">AVERAGE(H50:M50)</f>
        <v>14.583333333333334</v>
      </c>
      <c r="P50" s="45">
        <f aca="true" t="shared" si="5" ref="P50:P55">AVERAGE(B50:M50)</f>
        <v>10.058333333333334</v>
      </c>
      <c r="Q50" s="48">
        <v>2004</v>
      </c>
    </row>
    <row r="51" spans="1:17" ht="15.75" customHeight="1" thickBot="1">
      <c r="A51" s="48">
        <v>2005</v>
      </c>
      <c r="B51" s="43">
        <v>5.029502314814816</v>
      </c>
      <c r="C51" s="43">
        <v>2.3659510740155896</v>
      </c>
      <c r="D51" s="43">
        <v>3.9727374551971337</v>
      </c>
      <c r="E51" s="43">
        <v>1.290873015873015</v>
      </c>
      <c r="F51" s="43">
        <v>6.0195228494623665</v>
      </c>
      <c r="G51" s="44">
        <v>10.318503355271648</v>
      </c>
      <c r="H51" s="43">
        <v>12.692611521542968</v>
      </c>
      <c r="I51" s="43">
        <v>16.484039351851855</v>
      </c>
      <c r="J51" s="43">
        <v>17.866521057347672</v>
      </c>
      <c r="K51" s="43">
        <v>15.785206437827403</v>
      </c>
      <c r="L51" s="43">
        <v>15.43986111111111</v>
      </c>
      <c r="M51" s="223">
        <v>12.509928691380304</v>
      </c>
      <c r="N51" s="226">
        <f t="shared" si="3"/>
        <v>4.832848344105762</v>
      </c>
      <c r="O51" s="43">
        <f t="shared" si="4"/>
        <v>15.129694695176887</v>
      </c>
      <c r="P51" s="45">
        <f t="shared" si="5"/>
        <v>9.981271519641323</v>
      </c>
      <c r="Q51" s="48">
        <v>2005</v>
      </c>
    </row>
    <row r="52" spans="1:17" ht="15.75" customHeight="1" thickBot="1">
      <c r="A52" s="48">
        <v>2006</v>
      </c>
      <c r="B52" s="43">
        <v>5.841273148148148</v>
      </c>
      <c r="C52" s="43">
        <v>3.2269678014637684</v>
      </c>
      <c r="D52" s="43">
        <v>-0.1136984767025096</v>
      </c>
      <c r="E52" s="43">
        <v>1.4799727182539681</v>
      </c>
      <c r="F52" s="43">
        <v>3.2367719534050177</v>
      </c>
      <c r="G52" s="44">
        <v>8.787708333333336</v>
      </c>
      <c r="H52" s="43">
        <v>14.47464157706093</v>
      </c>
      <c r="I52" s="43">
        <v>17.092685185185182</v>
      </c>
      <c r="J52" s="43">
        <v>22.705141129032263</v>
      </c>
      <c r="K52" s="43">
        <v>16.105665369576663</v>
      </c>
      <c r="L52" s="43">
        <v>17.8127662037037</v>
      </c>
      <c r="M52" s="223">
        <v>13.4</v>
      </c>
      <c r="N52" s="226">
        <f t="shared" si="3"/>
        <v>3.743165912983622</v>
      </c>
      <c r="O52" s="43">
        <f t="shared" si="4"/>
        <v>16.931816577426456</v>
      </c>
      <c r="P52" s="45">
        <f t="shared" si="5"/>
        <v>10.33749124520504</v>
      </c>
      <c r="Q52" s="48">
        <v>2006</v>
      </c>
    </row>
    <row r="53" spans="1:17" ht="15.75" customHeight="1" thickBot="1">
      <c r="A53" s="48">
        <v>2007</v>
      </c>
      <c r="B53" s="43">
        <v>8.475740740740743</v>
      </c>
      <c r="C53" s="43">
        <v>6.13679122177106</v>
      </c>
      <c r="D53" s="43">
        <v>5.81766353046595</v>
      </c>
      <c r="E53" s="43">
        <v>5.124491567460318</v>
      </c>
      <c r="F53" s="43">
        <v>7.563664874551971</v>
      </c>
      <c r="G53" s="44">
        <v>13.007557870370368</v>
      </c>
      <c r="H53" s="43">
        <v>14.492159498207885</v>
      </c>
      <c r="I53" s="43">
        <v>17.652465277777775</v>
      </c>
      <c r="J53" s="43">
        <v>17.018257168458785</v>
      </c>
      <c r="K53" s="43">
        <v>17.1</v>
      </c>
      <c r="L53" s="43">
        <v>13.4</v>
      </c>
      <c r="M53" s="223">
        <v>9.6</v>
      </c>
      <c r="N53" s="226">
        <f t="shared" si="3"/>
        <v>7.687651634226735</v>
      </c>
      <c r="O53" s="43">
        <f t="shared" si="4"/>
        <v>14.87714699074074</v>
      </c>
      <c r="P53" s="45">
        <f t="shared" si="5"/>
        <v>11.282399312483738</v>
      </c>
      <c r="Q53" s="48">
        <v>2007</v>
      </c>
    </row>
    <row r="54" spans="1:17" ht="15.75" customHeight="1" thickBot="1">
      <c r="A54" s="48">
        <v>2008</v>
      </c>
      <c r="B54" s="43">
        <v>5.678288008288009</v>
      </c>
      <c r="C54" s="43">
        <v>2.8804002337268444</v>
      </c>
      <c r="D54" s="43">
        <v>5.445374103942654</v>
      </c>
      <c r="E54" s="43">
        <v>4.462090773809524</v>
      </c>
      <c r="F54" s="43">
        <v>5.439616935483873</v>
      </c>
      <c r="G54" s="44">
        <v>8.582135114208283</v>
      </c>
      <c r="H54" s="43">
        <v>15.27918906810036</v>
      </c>
      <c r="I54" s="43">
        <v>17.008240740740742</v>
      </c>
      <c r="J54" s="43">
        <v>18.217984065762817</v>
      </c>
      <c r="K54" s="43">
        <v>17.35323865202897</v>
      </c>
      <c r="L54" s="43">
        <v>12.922743055555555</v>
      </c>
      <c r="M54" s="223">
        <v>9.7</v>
      </c>
      <c r="N54" s="226">
        <f t="shared" si="3"/>
        <v>5.414650861576532</v>
      </c>
      <c r="O54" s="43">
        <f t="shared" si="4"/>
        <v>15.080232597031406</v>
      </c>
      <c r="P54" s="45">
        <f t="shared" si="5"/>
        <v>10.24744172930397</v>
      </c>
      <c r="Q54" s="48">
        <v>2008</v>
      </c>
    </row>
    <row r="55" spans="1:17" ht="15.75" customHeight="1" thickBot="1">
      <c r="A55" s="48">
        <v>2009</v>
      </c>
      <c r="B55" s="43">
        <v>5.827662037037039</v>
      </c>
      <c r="C55" s="43">
        <v>1.3141152530265428</v>
      </c>
      <c r="D55" s="43">
        <v>-0.8135416666666665</v>
      </c>
      <c r="E55" s="43">
        <v>2.2907986111111116</v>
      </c>
      <c r="F55" s="43">
        <v>5.268570788530468</v>
      </c>
      <c r="G55" s="44">
        <v>13.639508744514865</v>
      </c>
      <c r="H55" s="43">
        <v>14</v>
      </c>
      <c r="I55" s="43">
        <v>15.6</v>
      </c>
      <c r="J55" s="43">
        <v>18.3</v>
      </c>
      <c r="K55" s="43">
        <v>18.8</v>
      </c>
      <c r="L55" s="43">
        <v>15.1</v>
      </c>
      <c r="M55" s="223">
        <v>9.5</v>
      </c>
      <c r="N55" s="226">
        <f t="shared" si="3"/>
        <v>4.587852294592227</v>
      </c>
      <c r="O55" s="43">
        <f t="shared" si="4"/>
        <v>15.216666666666667</v>
      </c>
      <c r="P55" s="45">
        <f t="shared" si="5"/>
        <v>9.902259480629446</v>
      </c>
      <c r="Q55" s="48">
        <v>2009</v>
      </c>
    </row>
    <row r="56" spans="1:17" ht="15.75" customHeight="1" thickBot="1">
      <c r="A56" s="48">
        <v>2010</v>
      </c>
      <c r="B56" s="43">
        <v>9.01564814814815</v>
      </c>
      <c r="C56" s="43">
        <v>1.2987380210924657</v>
      </c>
      <c r="D56" s="43">
        <v>-1.6067628133078566</v>
      </c>
      <c r="E56" s="43">
        <v>0.8341517857142856</v>
      </c>
      <c r="F56" s="43">
        <v>5.935965501792114</v>
      </c>
      <c r="G56" s="44">
        <v>10.039908491234055</v>
      </c>
      <c r="H56" s="43">
        <v>10.745161290322581</v>
      </c>
      <c r="I56" s="43">
        <v>17.37938028293973</v>
      </c>
      <c r="J56" s="43">
        <v>21.18419586658424</v>
      </c>
      <c r="K56" s="43">
        <v>16.930570594280276</v>
      </c>
      <c r="L56" s="43">
        <v>13.2055787037037</v>
      </c>
      <c r="M56" s="223">
        <v>9.496332135988412</v>
      </c>
      <c r="N56" s="226">
        <f aca="true" t="shared" si="6" ref="N56:N61">AVERAGE(B56:G56)</f>
        <v>4.252941522445536</v>
      </c>
      <c r="O56" s="43">
        <f aca="true" t="shared" si="7" ref="O56:O61">AVERAGE(H56:M56)</f>
        <v>14.823536478969823</v>
      </c>
      <c r="P56" s="45">
        <f aca="true" t="shared" si="8" ref="P56:P61">AVERAGE(B56:M56)</f>
        <v>9.538239000707682</v>
      </c>
      <c r="Q56" s="48">
        <v>2010</v>
      </c>
    </row>
    <row r="57" spans="1:17" ht="15.75" customHeight="1" thickBot="1">
      <c r="A57" s="48">
        <v>2011</v>
      </c>
      <c r="B57" s="43">
        <v>5.365294997741643</v>
      </c>
      <c r="C57" s="43">
        <v>-2.6987598534977586</v>
      </c>
      <c r="D57" s="43">
        <v>2.6798122884742654</v>
      </c>
      <c r="E57" s="43">
        <v>3.510590277777779</v>
      </c>
      <c r="F57" s="43">
        <v>5.327436155913977</v>
      </c>
      <c r="G57" s="44">
        <v>12.254823552826997</v>
      </c>
      <c r="H57" s="43">
        <v>14.093100358422943</v>
      </c>
      <c r="I57" s="43">
        <v>16.385309829059832</v>
      </c>
      <c r="J57" s="43">
        <v>16.295743727598566</v>
      </c>
      <c r="K57" s="43">
        <v>17.48089502343535</v>
      </c>
      <c r="L57" s="43">
        <v>15.500347222222222</v>
      </c>
      <c r="M57" s="223">
        <v>10.2</v>
      </c>
      <c r="N57" s="226">
        <f t="shared" si="6"/>
        <v>4.40653290320615</v>
      </c>
      <c r="O57" s="43">
        <f t="shared" si="7"/>
        <v>14.992566026789818</v>
      </c>
      <c r="P57" s="45">
        <f t="shared" si="8"/>
        <v>9.699549464997984</v>
      </c>
      <c r="Q57" s="48">
        <v>2011</v>
      </c>
    </row>
    <row r="58" spans="1:17" ht="15.75" customHeight="1" thickBot="1">
      <c r="A58" s="48">
        <v>2012</v>
      </c>
      <c r="B58" s="43">
        <v>5.443946759259259</v>
      </c>
      <c r="C58" s="43">
        <v>5.044094715768103</v>
      </c>
      <c r="D58" s="43">
        <v>3.1774193548387086</v>
      </c>
      <c r="E58" s="43">
        <v>-0.4880866858237546</v>
      </c>
      <c r="F58" s="43">
        <v>7.764392921146954</v>
      </c>
      <c r="G58" s="44">
        <v>8.243283953287197</v>
      </c>
      <c r="H58" s="43">
        <v>14.87071012544803</v>
      </c>
      <c r="I58" s="43">
        <v>14.715787037037028</v>
      </c>
      <c r="J58" s="43">
        <v>17.19287782710776</v>
      </c>
      <c r="K58" s="43">
        <v>18.80194986465144</v>
      </c>
      <c r="L58" s="43">
        <v>13.38053240740741</v>
      </c>
      <c r="M58" s="223">
        <v>9.5</v>
      </c>
      <c r="N58" s="226">
        <f t="shared" si="6"/>
        <v>4.864175169746078</v>
      </c>
      <c r="O58" s="43">
        <f t="shared" si="7"/>
        <v>14.743642876941946</v>
      </c>
      <c r="P58" s="45">
        <f t="shared" si="8"/>
        <v>9.803909023344014</v>
      </c>
      <c r="Q58" s="48">
        <v>2012</v>
      </c>
    </row>
    <row r="59" spans="1:17" ht="15.75" customHeight="1" thickBot="1">
      <c r="A59" s="48">
        <v>2013</v>
      </c>
      <c r="B59" s="43">
        <v>5.896805555555555</v>
      </c>
      <c r="C59" s="43">
        <v>3.659938952176855</v>
      </c>
      <c r="D59" s="43">
        <v>1.168593189964158</v>
      </c>
      <c r="E59" s="43">
        <v>0.7606770833333332</v>
      </c>
      <c r="F59" s="43">
        <v>1.0278785842293907</v>
      </c>
      <c r="G59" s="44">
        <v>8.505752595155709</v>
      </c>
      <c r="H59" s="43">
        <v>11.95314740143369</v>
      </c>
      <c r="I59" s="43">
        <v>15.77196457326892</v>
      </c>
      <c r="J59" s="43">
        <v>19.372991637318453</v>
      </c>
      <c r="K59" s="43">
        <v>18.061106748726647</v>
      </c>
      <c r="L59" s="43">
        <v>13.758483796296293</v>
      </c>
      <c r="M59" s="223">
        <v>11.4</v>
      </c>
      <c r="N59" s="226">
        <f t="shared" si="6"/>
        <v>3.5032743267358337</v>
      </c>
      <c r="O59" s="43">
        <f t="shared" si="7"/>
        <v>15.052949026174</v>
      </c>
      <c r="P59" s="45">
        <f t="shared" si="8"/>
        <v>9.278111676454916</v>
      </c>
      <c r="Q59" s="48">
        <v>2013</v>
      </c>
    </row>
    <row r="60" spans="1:17" ht="15.75" customHeight="1" thickBot="1">
      <c r="A60" s="48">
        <v>2014</v>
      </c>
      <c r="B60" s="43">
        <v>5.479016203703704</v>
      </c>
      <c r="C60" s="43">
        <v>4.974001961300349</v>
      </c>
      <c r="D60" s="43">
        <v>4.044184096074832</v>
      </c>
      <c r="E60" s="43">
        <v>6.01906001984127</v>
      </c>
      <c r="F60" s="43">
        <v>7.971034946236558</v>
      </c>
      <c r="G60" s="44">
        <v>11.883096599393863</v>
      </c>
      <c r="H60" s="43">
        <v>12.721620673233579</v>
      </c>
      <c r="I60" s="43">
        <v>15.802500000000002</v>
      </c>
      <c r="J60" s="43">
        <v>19.706294802867383</v>
      </c>
      <c r="K60" s="43">
        <v>15.834186937614355</v>
      </c>
      <c r="L60" s="43">
        <v>15.457037037037036</v>
      </c>
      <c r="M60" s="223">
        <v>12.74073700716846</v>
      </c>
      <c r="N60" s="376">
        <f t="shared" si="6"/>
        <v>6.728398971091763</v>
      </c>
      <c r="O60" s="43">
        <f t="shared" si="7"/>
        <v>15.377062742986803</v>
      </c>
      <c r="P60" s="45">
        <f t="shared" si="8"/>
        <v>11.05273085703928</v>
      </c>
      <c r="Q60" s="48">
        <v>2014</v>
      </c>
    </row>
    <row r="61" spans="1:17" ht="15.75" customHeight="1" thickBot="1">
      <c r="A61" s="48">
        <v>2015</v>
      </c>
      <c r="B61" s="43">
        <v>7.7080208333333315</v>
      </c>
      <c r="C61" s="43">
        <v>3.8462035836027764</v>
      </c>
      <c r="D61" s="43">
        <v>3.1101254480286737</v>
      </c>
      <c r="E61" s="43">
        <v>2.2235004481911202</v>
      </c>
      <c r="F61" s="43">
        <v>5.792383512544803</v>
      </c>
      <c r="G61" s="44">
        <v>8.841928535901046</v>
      </c>
      <c r="H61" s="43">
        <v>12.169556451612904</v>
      </c>
      <c r="I61" s="43">
        <v>15.717384259259255</v>
      </c>
      <c r="J61" s="43">
        <v>18.993974014336917</v>
      </c>
      <c r="K61" s="43">
        <v>19.02937948028673</v>
      </c>
      <c r="L61" s="43">
        <v>13.26339695313403</v>
      </c>
      <c r="M61" s="223">
        <v>9.3</v>
      </c>
      <c r="N61" s="376">
        <f t="shared" si="6"/>
        <v>5.2536937269336255</v>
      </c>
      <c r="O61" s="43">
        <f t="shared" si="7"/>
        <v>14.745615193104975</v>
      </c>
      <c r="P61" s="45">
        <f t="shared" si="8"/>
        <v>9.999654460019299</v>
      </c>
      <c r="Q61" s="48">
        <v>2015</v>
      </c>
    </row>
    <row r="62" spans="2:16" ht="15.75" customHeight="1" thickBot="1">
      <c r="B62" s="42" t="s">
        <v>4</v>
      </c>
      <c r="C62" s="42" t="s">
        <v>22</v>
      </c>
      <c r="D62" s="42" t="s">
        <v>6</v>
      </c>
      <c r="E62" s="42" t="s">
        <v>7</v>
      </c>
      <c r="F62" s="42" t="s">
        <v>8</v>
      </c>
      <c r="G62" s="42" t="s">
        <v>9</v>
      </c>
      <c r="H62" s="42" t="s">
        <v>10</v>
      </c>
      <c r="I62" s="42" t="s">
        <v>11</v>
      </c>
      <c r="J62" s="42" t="s">
        <v>12</v>
      </c>
      <c r="K62" s="42" t="s">
        <v>13</v>
      </c>
      <c r="L62" s="42" t="s">
        <v>14</v>
      </c>
      <c r="M62" s="42" t="s">
        <v>15</v>
      </c>
      <c r="N62" s="42" t="s">
        <v>16</v>
      </c>
      <c r="O62" s="42" t="s">
        <v>17</v>
      </c>
      <c r="P62" s="42" t="s">
        <v>18</v>
      </c>
    </row>
    <row r="63" spans="2:16" ht="9" customHeight="1">
      <c r="B63" s="49"/>
      <c r="C63" s="49"/>
      <c r="D63" s="49"/>
      <c r="E63" s="49"/>
      <c r="F63" s="49"/>
      <c r="G63" s="49"/>
      <c r="H63" s="49"/>
      <c r="I63" s="49"/>
      <c r="J63" s="49"/>
      <c r="K63" s="49"/>
      <c r="L63" s="49"/>
      <c r="M63" s="49"/>
      <c r="N63" s="49"/>
      <c r="O63" s="49"/>
      <c r="P63" s="49"/>
    </row>
    <row r="64" spans="1:16" ht="15.75" customHeight="1">
      <c r="A64" s="50" t="s">
        <v>91</v>
      </c>
      <c r="B64" s="51">
        <f>AVERAGE(B12:B61)</f>
        <v>5.416399900861333</v>
      </c>
      <c r="C64" s="51">
        <f aca="true" t="shared" si="9" ref="C64:P64">AVERAGE(C12:C61)</f>
        <v>2.7103299704000428</v>
      </c>
      <c r="D64" s="51">
        <f t="shared" si="9"/>
        <v>1.8925991517115626</v>
      </c>
      <c r="E64" s="51">
        <f t="shared" si="9"/>
        <v>2.234177769294966</v>
      </c>
      <c r="F64" s="51">
        <f t="shared" si="9"/>
        <v>5.077538225775122</v>
      </c>
      <c r="G64" s="51">
        <f t="shared" si="9"/>
        <v>8.748702344088398</v>
      </c>
      <c r="H64" s="51">
        <f t="shared" si="9"/>
        <v>13.068889239792465</v>
      </c>
      <c r="I64" s="51">
        <f t="shared" si="9"/>
        <v>15.762745842406849</v>
      </c>
      <c r="J64" s="51">
        <f t="shared" si="9"/>
        <v>17.865217455087116</v>
      </c>
      <c r="K64" s="51">
        <f t="shared" si="9"/>
        <v>17.51969563900669</v>
      </c>
      <c r="L64" s="51">
        <f t="shared" si="9"/>
        <v>13.82987749410386</v>
      </c>
      <c r="M64" s="51">
        <f t="shared" si="9"/>
        <v>9.78905645981128</v>
      </c>
      <c r="N64" s="51">
        <f t="shared" si="9"/>
        <v>4.346624560355238</v>
      </c>
      <c r="O64" s="51">
        <f t="shared" si="9"/>
        <v>14.639247021701383</v>
      </c>
      <c r="P64" s="51">
        <f t="shared" si="9"/>
        <v>9.492935791028305</v>
      </c>
    </row>
    <row r="65" spans="1:16" ht="9" customHeight="1">
      <c r="A65" s="52"/>
      <c r="B65" s="53"/>
      <c r="C65" s="53"/>
      <c r="D65" s="53"/>
      <c r="E65" s="53"/>
      <c r="F65" s="53"/>
      <c r="G65" s="54"/>
      <c r="H65" s="53"/>
      <c r="I65" s="53"/>
      <c r="J65" s="53"/>
      <c r="K65" s="53"/>
      <c r="L65" s="53"/>
      <c r="M65" s="53"/>
      <c r="N65" s="53"/>
      <c r="O65" s="53"/>
      <c r="P65" s="53"/>
    </row>
    <row r="66" spans="1:16" ht="15.75" customHeight="1">
      <c r="A66" s="55" t="s">
        <v>92</v>
      </c>
      <c r="B66" s="56">
        <f>MIN(B12:B61)</f>
        <v>1.4</v>
      </c>
      <c r="C66" s="56">
        <f aca="true" t="shared" si="10" ref="C66:P66">MIN(C12:C61)</f>
        <v>-2.6987598534977586</v>
      </c>
      <c r="D66" s="56">
        <f t="shared" si="10"/>
        <v>-5.4</v>
      </c>
      <c r="E66" s="56">
        <f t="shared" si="10"/>
        <v>-5.2</v>
      </c>
      <c r="F66" s="56">
        <f t="shared" si="10"/>
        <v>0.1</v>
      </c>
      <c r="G66" s="56">
        <f t="shared" si="10"/>
        <v>5.2</v>
      </c>
      <c r="H66" s="56">
        <f t="shared" si="10"/>
        <v>10.1</v>
      </c>
      <c r="I66" s="56">
        <f t="shared" si="10"/>
        <v>13</v>
      </c>
      <c r="J66" s="56">
        <f t="shared" si="10"/>
        <v>15.1</v>
      </c>
      <c r="K66" s="56">
        <f t="shared" si="10"/>
        <v>13.9</v>
      </c>
      <c r="L66" s="56">
        <f t="shared" si="10"/>
        <v>8.3</v>
      </c>
      <c r="M66" s="56">
        <f t="shared" si="10"/>
        <v>4.7</v>
      </c>
      <c r="N66" s="56">
        <f t="shared" si="10"/>
        <v>2.1166666666666667</v>
      </c>
      <c r="O66" s="56">
        <f t="shared" si="10"/>
        <v>11.166666666666666</v>
      </c>
      <c r="P66" s="56">
        <f t="shared" si="10"/>
        <v>6.808333333333334</v>
      </c>
    </row>
    <row r="67" spans="1:16" ht="9" customHeight="1">
      <c r="A67" s="57"/>
      <c r="B67" s="53"/>
      <c r="C67" s="53"/>
      <c r="D67" s="53"/>
      <c r="E67" s="53"/>
      <c r="F67" s="53"/>
      <c r="G67" s="54"/>
      <c r="H67" s="53"/>
      <c r="I67" s="53"/>
      <c r="J67" s="53"/>
      <c r="K67" s="53"/>
      <c r="L67" s="53"/>
      <c r="M67" s="53"/>
      <c r="N67" s="53"/>
      <c r="O67" s="53"/>
      <c r="P67" s="53"/>
    </row>
    <row r="68" spans="1:16" ht="15.75" customHeight="1">
      <c r="A68" s="55" t="s">
        <v>93</v>
      </c>
      <c r="B68" s="58">
        <f>MAX(B12:B61)</f>
        <v>9.01564814814815</v>
      </c>
      <c r="C68" s="58">
        <f aca="true" t="shared" si="11" ref="C68:P68">MAX(C12:C61)</f>
        <v>6.4</v>
      </c>
      <c r="D68" s="58">
        <f t="shared" si="11"/>
        <v>6.3</v>
      </c>
      <c r="E68" s="58">
        <f t="shared" si="11"/>
        <v>6.8</v>
      </c>
      <c r="F68" s="58">
        <f t="shared" si="11"/>
        <v>8.7</v>
      </c>
      <c r="G68" s="58">
        <f t="shared" si="11"/>
        <v>13.639508744514865</v>
      </c>
      <c r="H68" s="58">
        <f t="shared" si="11"/>
        <v>16.1</v>
      </c>
      <c r="I68" s="58">
        <f t="shared" si="11"/>
        <v>18.46517860623782</v>
      </c>
      <c r="J68" s="58">
        <f t="shared" si="11"/>
        <v>22.705141129032263</v>
      </c>
      <c r="K68" s="58">
        <f t="shared" si="11"/>
        <v>20.7</v>
      </c>
      <c r="L68" s="58">
        <f t="shared" si="11"/>
        <v>17.831157407407407</v>
      </c>
      <c r="M68" s="58">
        <f t="shared" si="11"/>
        <v>13.98689453467679</v>
      </c>
      <c r="N68" s="58">
        <f t="shared" si="11"/>
        <v>7.687651634226735</v>
      </c>
      <c r="O68" s="58">
        <f t="shared" si="11"/>
        <v>16.931816577426456</v>
      </c>
      <c r="P68" s="58">
        <f t="shared" si="11"/>
        <v>11.282399312483738</v>
      </c>
    </row>
    <row r="69" ht="6" customHeight="1"/>
    <row r="70" ht="6.75" customHeight="1" thickBot="1"/>
    <row r="71" ht="13.5" hidden="1" thickBot="1"/>
    <row r="72" spans="2:13" ht="13.5" thickBot="1">
      <c r="B72" s="42" t="s">
        <v>4</v>
      </c>
      <c r="C72" s="42" t="s">
        <v>22</v>
      </c>
      <c r="D72" s="42" t="s">
        <v>6</v>
      </c>
      <c r="E72" s="42" t="s">
        <v>7</v>
      </c>
      <c r="F72" s="42" t="s">
        <v>8</v>
      </c>
      <c r="G72" s="42" t="s">
        <v>9</v>
      </c>
      <c r="H72" s="42" t="s">
        <v>10</v>
      </c>
      <c r="I72" s="42" t="s">
        <v>11</v>
      </c>
      <c r="J72" s="42" t="s">
        <v>12</v>
      </c>
      <c r="K72" s="42" t="s">
        <v>13</v>
      </c>
      <c r="L72" s="42" t="s">
        <v>14</v>
      </c>
      <c r="M72" s="42" t="s">
        <v>15</v>
      </c>
    </row>
    <row r="73" spans="1:13" ht="13.5" thickBot="1">
      <c r="A73" s="48">
        <v>2014</v>
      </c>
      <c r="B73" s="43">
        <v>5.479016203703704</v>
      </c>
      <c r="C73" s="43">
        <v>4.974001961300349</v>
      </c>
      <c r="D73" s="43">
        <v>4.044184096074832</v>
      </c>
      <c r="E73" s="43">
        <v>6.01906001984127</v>
      </c>
      <c r="F73" s="43">
        <v>7.971034946236558</v>
      </c>
      <c r="G73" s="44">
        <v>11.883096599393863</v>
      </c>
      <c r="H73" s="43">
        <v>12.721620673233579</v>
      </c>
      <c r="I73" s="43">
        <v>15.802500000000002</v>
      </c>
      <c r="J73" s="43">
        <v>19.706294802867383</v>
      </c>
      <c r="K73" s="43">
        <v>15.834186937614355</v>
      </c>
      <c r="L73" s="43">
        <v>15.457037037037036</v>
      </c>
      <c r="M73" s="257">
        <v>12.74073700716846</v>
      </c>
    </row>
    <row r="74" spans="1:13" ht="13.5" thickBot="1">
      <c r="A74" s="48">
        <v>2015</v>
      </c>
      <c r="B74" s="43">
        <v>7.7080208333333315</v>
      </c>
      <c r="C74" s="43">
        <v>3.8462035836027764</v>
      </c>
      <c r="D74" s="43">
        <v>3.1101254480286737</v>
      </c>
      <c r="E74" s="43">
        <v>2.2235004481911202</v>
      </c>
      <c r="F74" s="43">
        <v>5.792383512544803</v>
      </c>
      <c r="G74" s="44">
        <v>8.841928535901046</v>
      </c>
      <c r="H74" s="43">
        <v>12.169556451612904</v>
      </c>
      <c r="I74" s="43">
        <v>15.717384259259255</v>
      </c>
      <c r="J74" s="43">
        <v>18.993974014336917</v>
      </c>
      <c r="K74" s="43">
        <v>19.02937948028673</v>
      </c>
      <c r="L74" s="43">
        <v>13.26339695313403</v>
      </c>
      <c r="M74" s="43">
        <v>9.3</v>
      </c>
    </row>
    <row r="75" spans="1:13" ht="12.75">
      <c r="A75" s="50" t="s">
        <v>94</v>
      </c>
      <c r="B75" s="51">
        <v>5.416399900861333</v>
      </c>
      <c r="C75" s="51">
        <v>2.7103299704000428</v>
      </c>
      <c r="D75" s="51">
        <v>1.8925991517115626</v>
      </c>
      <c r="E75" s="51">
        <v>2.234177769294966</v>
      </c>
      <c r="F75" s="51">
        <v>5.077538225775122</v>
      </c>
      <c r="G75" s="249">
        <v>8.748702344088398</v>
      </c>
      <c r="H75" s="250">
        <v>13.068889239792465</v>
      </c>
      <c r="I75" s="51">
        <v>15.762745842406849</v>
      </c>
      <c r="J75" s="51">
        <v>17.865217455087116</v>
      </c>
      <c r="K75" s="51">
        <v>17.51969563900669</v>
      </c>
      <c r="L75" s="51">
        <v>13.82987749410386</v>
      </c>
      <c r="M75" s="51">
        <v>9.79505645981128</v>
      </c>
    </row>
    <row r="76" ht="9" customHeight="1"/>
    <row r="77" ht="9" customHeight="1"/>
    <row r="78" spans="1:50" ht="12.75">
      <c r="A78" s="81"/>
      <c r="B78" s="81">
        <v>1966</v>
      </c>
      <c r="C78" s="81">
        <v>1967</v>
      </c>
      <c r="D78" s="81">
        <v>1968</v>
      </c>
      <c r="E78" s="81">
        <v>1969</v>
      </c>
      <c r="F78" s="81">
        <v>1970</v>
      </c>
      <c r="G78" s="81">
        <v>1971</v>
      </c>
      <c r="H78" s="81">
        <v>1972</v>
      </c>
      <c r="I78" s="81">
        <v>1973</v>
      </c>
      <c r="J78" s="81">
        <v>1974</v>
      </c>
      <c r="K78" s="81">
        <v>1975</v>
      </c>
      <c r="L78" s="81">
        <v>1976</v>
      </c>
      <c r="M78" s="81">
        <v>1977</v>
      </c>
      <c r="N78" s="81">
        <v>1979</v>
      </c>
      <c r="O78" s="81">
        <v>1980</v>
      </c>
      <c r="P78" s="81">
        <v>1981</v>
      </c>
      <c r="Q78" s="81">
        <v>1982</v>
      </c>
      <c r="R78" s="81">
        <v>1983</v>
      </c>
      <c r="S78" s="81">
        <v>1984</v>
      </c>
      <c r="T78" s="81">
        <v>1985</v>
      </c>
      <c r="U78" s="81">
        <v>1986</v>
      </c>
      <c r="V78" s="81">
        <v>1987</v>
      </c>
      <c r="W78" s="81">
        <v>1988</v>
      </c>
      <c r="X78" s="81">
        <v>1989</v>
      </c>
      <c r="Y78" s="81">
        <v>1990</v>
      </c>
      <c r="Z78" s="81">
        <v>1991</v>
      </c>
      <c r="AA78" s="81">
        <v>1992</v>
      </c>
      <c r="AB78" s="81">
        <v>1993</v>
      </c>
      <c r="AC78" s="81">
        <v>1994</v>
      </c>
      <c r="AD78" s="81">
        <v>1995</v>
      </c>
      <c r="AE78" s="81">
        <v>1996</v>
      </c>
      <c r="AF78" s="81">
        <v>1997</v>
      </c>
      <c r="AG78" s="81">
        <v>1998</v>
      </c>
      <c r="AH78" s="81">
        <v>1999</v>
      </c>
      <c r="AI78" s="81">
        <v>2000</v>
      </c>
      <c r="AJ78" s="81">
        <v>2001</v>
      </c>
      <c r="AK78" s="81">
        <v>2002</v>
      </c>
      <c r="AL78" s="81">
        <v>2003</v>
      </c>
      <c r="AM78" s="81">
        <v>2004</v>
      </c>
      <c r="AN78" s="81">
        <v>2005</v>
      </c>
      <c r="AO78" s="81">
        <v>2006</v>
      </c>
      <c r="AP78" s="81">
        <v>2007</v>
      </c>
      <c r="AQ78" s="81">
        <v>2008</v>
      </c>
      <c r="AR78" s="81">
        <v>2009</v>
      </c>
      <c r="AS78" s="81">
        <v>2010</v>
      </c>
      <c r="AT78" s="33">
        <v>2011</v>
      </c>
      <c r="AU78" s="33">
        <v>2012</v>
      </c>
      <c r="AV78" s="81">
        <v>2013</v>
      </c>
      <c r="AW78" s="33">
        <v>2014</v>
      </c>
      <c r="AX78" s="33">
        <v>2015</v>
      </c>
    </row>
    <row r="79" spans="1:50" ht="12.75">
      <c r="A79" s="165"/>
      <c r="B79" s="81">
        <v>9.1</v>
      </c>
      <c r="C79" s="81">
        <v>9.3</v>
      </c>
      <c r="D79" s="81">
        <v>8.7</v>
      </c>
      <c r="E79" s="81">
        <v>8.9</v>
      </c>
      <c r="F79" s="81">
        <v>8.3</v>
      </c>
      <c r="G79" s="81">
        <v>7.7</v>
      </c>
      <c r="H79" s="81">
        <v>6.8</v>
      </c>
      <c r="I79" s="81">
        <v>8.9</v>
      </c>
      <c r="J79" s="81">
        <v>8.9</v>
      </c>
      <c r="K79" s="81">
        <v>10.2</v>
      </c>
      <c r="L79" s="81">
        <v>9.5</v>
      </c>
      <c r="M79" s="81">
        <v>8.8</v>
      </c>
      <c r="N79" s="81">
        <v>8.2</v>
      </c>
      <c r="O79" s="81">
        <v>9.6</v>
      </c>
      <c r="P79" s="81">
        <v>9.5</v>
      </c>
      <c r="Q79" s="81">
        <v>9.1</v>
      </c>
      <c r="R79" s="81">
        <v>9.9</v>
      </c>
      <c r="S79" s="81">
        <v>9</v>
      </c>
      <c r="T79" s="81">
        <v>8.4</v>
      </c>
      <c r="U79" s="81">
        <v>8.3</v>
      </c>
      <c r="V79" s="81">
        <v>8.2</v>
      </c>
      <c r="W79" s="81">
        <v>10.4</v>
      </c>
      <c r="X79" s="81">
        <v>10.8</v>
      </c>
      <c r="Y79" s="81">
        <v>10.4</v>
      </c>
      <c r="Z79" s="81">
        <v>9.2</v>
      </c>
      <c r="AA79" s="81">
        <v>10.2</v>
      </c>
      <c r="AB79" s="81">
        <v>9.5</v>
      </c>
      <c r="AC79" s="81">
        <v>9.8</v>
      </c>
      <c r="AD79" s="81">
        <v>10.9</v>
      </c>
      <c r="AE79" s="81">
        <v>8</v>
      </c>
      <c r="AF79" s="81">
        <v>9.3</v>
      </c>
      <c r="AG79" s="81">
        <v>10.1</v>
      </c>
      <c r="AH79" s="81">
        <v>10.4</v>
      </c>
      <c r="AI79" s="81">
        <v>10.4</v>
      </c>
      <c r="AJ79" s="81">
        <v>10.4</v>
      </c>
      <c r="AK79" s="81">
        <v>10.4</v>
      </c>
      <c r="AL79" s="164">
        <v>10</v>
      </c>
      <c r="AM79" s="81">
        <v>10.2</v>
      </c>
      <c r="AN79" s="81">
        <v>10</v>
      </c>
      <c r="AO79" s="81">
        <v>10.3</v>
      </c>
      <c r="AP79" s="81">
        <v>11.3</v>
      </c>
      <c r="AQ79" s="81">
        <v>10.2</v>
      </c>
      <c r="AR79" s="81">
        <v>9.9</v>
      </c>
      <c r="AS79" s="81">
        <v>9.5</v>
      </c>
      <c r="AT79" s="33">
        <v>9.7</v>
      </c>
      <c r="AU79" s="33">
        <v>9.8</v>
      </c>
      <c r="AV79" s="33">
        <v>9.3</v>
      </c>
      <c r="AW79" s="33">
        <v>11.1</v>
      </c>
      <c r="AX79" s="33">
        <v>10</v>
      </c>
    </row>
    <row r="80" spans="1:50" ht="12.75">
      <c r="A80" s="165"/>
      <c r="B80" s="81">
        <v>9.5</v>
      </c>
      <c r="C80" s="81">
        <v>9.5</v>
      </c>
      <c r="D80" s="81">
        <v>9.5</v>
      </c>
      <c r="E80" s="81">
        <v>9.5</v>
      </c>
      <c r="F80" s="81">
        <v>9.5</v>
      </c>
      <c r="G80" s="81">
        <v>9.5</v>
      </c>
      <c r="H80" s="81">
        <v>9.5</v>
      </c>
      <c r="I80" s="81">
        <v>9.5</v>
      </c>
      <c r="J80" s="81">
        <v>9.5</v>
      </c>
      <c r="K80" s="81">
        <v>9.5</v>
      </c>
      <c r="L80" s="81">
        <v>9.5</v>
      </c>
      <c r="M80" s="81">
        <v>9.5</v>
      </c>
      <c r="N80" s="81">
        <v>9.5</v>
      </c>
      <c r="O80" s="81">
        <v>9.5</v>
      </c>
      <c r="P80" s="81">
        <v>9.5</v>
      </c>
      <c r="Q80" s="81">
        <v>9.5</v>
      </c>
      <c r="R80" s="81">
        <v>9.5</v>
      </c>
      <c r="S80" s="81">
        <v>9.5</v>
      </c>
      <c r="T80" s="81">
        <v>9.5</v>
      </c>
      <c r="U80" s="81">
        <v>9.5</v>
      </c>
      <c r="V80" s="81">
        <v>9.5</v>
      </c>
      <c r="W80" s="81">
        <v>9.5</v>
      </c>
      <c r="X80" s="81">
        <v>9.5</v>
      </c>
      <c r="Y80" s="81">
        <v>9.5</v>
      </c>
      <c r="Z80" s="81">
        <v>9.5</v>
      </c>
      <c r="AA80" s="81">
        <v>9.5</v>
      </c>
      <c r="AB80" s="81">
        <v>9.5</v>
      </c>
      <c r="AC80" s="81">
        <v>9.5</v>
      </c>
      <c r="AD80" s="81">
        <v>9.5</v>
      </c>
      <c r="AE80" s="81">
        <v>9.5</v>
      </c>
      <c r="AF80" s="81">
        <v>9.5</v>
      </c>
      <c r="AG80" s="81">
        <v>9.5</v>
      </c>
      <c r="AH80" s="81">
        <v>9.5</v>
      </c>
      <c r="AI80" s="81">
        <v>9.5</v>
      </c>
      <c r="AJ80" s="81">
        <v>9.5</v>
      </c>
      <c r="AK80" s="81">
        <v>9.5</v>
      </c>
      <c r="AL80" s="81">
        <v>9.5</v>
      </c>
      <c r="AM80" s="81">
        <v>9.5</v>
      </c>
      <c r="AN80" s="81">
        <v>9.5</v>
      </c>
      <c r="AO80" s="81">
        <v>9.5</v>
      </c>
      <c r="AP80" s="81">
        <v>9.5</v>
      </c>
      <c r="AQ80" s="81">
        <v>9.5</v>
      </c>
      <c r="AR80" s="81">
        <v>9.5</v>
      </c>
      <c r="AS80" s="81">
        <v>9.5</v>
      </c>
      <c r="AT80" s="81">
        <v>9.5</v>
      </c>
      <c r="AU80" s="81">
        <v>9.5</v>
      </c>
      <c r="AV80" s="81">
        <v>9.5</v>
      </c>
      <c r="AW80" s="81">
        <v>9.5</v>
      </c>
      <c r="AX80" s="33">
        <v>9.5</v>
      </c>
    </row>
  </sheetData>
  <sheetProtection/>
  <printOptions/>
  <pageMargins left="0.94" right="0.15" top="0.4" bottom="0.3" header="0.2" footer="0.17"/>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dimension ref="A1:AZ80"/>
  <sheetViews>
    <sheetView zoomScale="75" zoomScaleNormal="75" zoomScalePageLayoutView="0" workbookViewId="0" topLeftCell="A43">
      <selection activeCell="BA79" sqref="BA79"/>
    </sheetView>
  </sheetViews>
  <sheetFormatPr defaultColWidth="11.421875" defaultRowHeight="12.75"/>
  <cols>
    <col min="1" max="1" width="20.28125" style="10" bestFit="1" customWidth="1"/>
    <col min="2" max="4" width="7.00390625" style="10" customWidth="1"/>
    <col min="5" max="5" width="8.00390625" style="10" bestFit="1" customWidth="1"/>
    <col min="6" max="9" width="7.00390625" style="10" customWidth="1"/>
    <col min="10" max="11" width="8.00390625" style="10" bestFit="1" customWidth="1"/>
    <col min="12" max="13" width="7.00390625" style="10" customWidth="1"/>
    <col min="14" max="14" width="6.140625" style="11" customWidth="1"/>
    <col min="15" max="15" width="7.00390625" style="10" customWidth="1"/>
    <col min="16" max="16" width="8.28125" style="10" bestFit="1" customWidth="1"/>
    <col min="17" max="17" width="8.28125" style="10" customWidth="1"/>
    <col min="18" max="18" width="10.421875" style="12" customWidth="1"/>
    <col min="19" max="36" width="11.421875" style="12" customWidth="1"/>
    <col min="37" max="46" width="11.421875" style="10" customWidth="1"/>
    <col min="47" max="47" width="9.28125" style="10" customWidth="1"/>
    <col min="48" max="48" width="7.8515625" style="10" customWidth="1"/>
    <col min="49" max="52" width="11.421875" style="10" customWidth="1"/>
    <col min="53" max="16384" width="11.421875" style="12" customWidth="1"/>
  </cols>
  <sheetData>
    <row r="1" spans="1:52" s="3" customFormat="1" ht="24.75">
      <c r="A1" s="1" t="s">
        <v>0</v>
      </c>
      <c r="B1" s="2"/>
      <c r="C1" s="2"/>
      <c r="D1" s="2"/>
      <c r="E1" s="2"/>
      <c r="F1" s="2"/>
      <c r="G1" s="2"/>
      <c r="H1" s="2"/>
      <c r="I1" s="2"/>
      <c r="J1" s="2"/>
      <c r="K1" s="2"/>
      <c r="L1" s="2"/>
      <c r="M1" s="2"/>
      <c r="N1" s="2"/>
      <c r="O1" s="2"/>
      <c r="P1" s="2"/>
      <c r="AK1" s="252"/>
      <c r="AL1" s="252"/>
      <c r="AM1" s="252"/>
      <c r="AN1" s="252"/>
      <c r="AO1" s="252"/>
      <c r="AP1" s="252"/>
      <c r="AQ1" s="252"/>
      <c r="AR1" s="252"/>
      <c r="AS1" s="252"/>
      <c r="AT1" s="252"/>
      <c r="AU1" s="252"/>
      <c r="AV1" s="252"/>
      <c r="AW1" s="252"/>
      <c r="AX1" s="252"/>
      <c r="AY1" s="252"/>
      <c r="AZ1" s="252"/>
    </row>
    <row r="2" spans="1:52" s="5" customFormat="1" ht="15" customHeight="1">
      <c r="A2" s="4"/>
      <c r="B2" s="4"/>
      <c r="C2" s="4"/>
      <c r="D2" s="4"/>
      <c r="E2" s="4"/>
      <c r="F2" s="4"/>
      <c r="G2" s="4"/>
      <c r="H2" s="4"/>
      <c r="I2" s="4"/>
      <c r="J2" s="4"/>
      <c r="K2" s="4"/>
      <c r="L2" s="4"/>
      <c r="M2" s="4"/>
      <c r="N2" s="4"/>
      <c r="O2" s="4"/>
      <c r="P2" s="4"/>
      <c r="AK2" s="4"/>
      <c r="AL2" s="4"/>
      <c r="AM2" s="4"/>
      <c r="AN2" s="4"/>
      <c r="AO2" s="4"/>
      <c r="AP2" s="4"/>
      <c r="AQ2" s="4"/>
      <c r="AR2" s="4"/>
      <c r="AS2" s="4"/>
      <c r="AT2" s="4"/>
      <c r="AU2" s="4"/>
      <c r="AV2" s="4"/>
      <c r="AW2" s="4"/>
      <c r="AX2" s="4"/>
      <c r="AY2" s="4"/>
      <c r="AZ2" s="4"/>
    </row>
    <row r="3" spans="1:52" s="3" customFormat="1" ht="24.75">
      <c r="A3" s="1" t="s">
        <v>1</v>
      </c>
      <c r="B3" s="1"/>
      <c r="C3" s="1"/>
      <c r="D3" s="1"/>
      <c r="E3" s="1"/>
      <c r="F3" s="1"/>
      <c r="G3" s="1"/>
      <c r="H3" s="1"/>
      <c r="I3" s="1"/>
      <c r="J3" s="1"/>
      <c r="K3" s="1"/>
      <c r="L3" s="1"/>
      <c r="M3" s="1"/>
      <c r="N3" s="1"/>
      <c r="O3" s="1"/>
      <c r="P3" s="1"/>
      <c r="AK3" s="252"/>
      <c r="AL3" s="252"/>
      <c r="AM3" s="252"/>
      <c r="AN3" s="252"/>
      <c r="AO3" s="252"/>
      <c r="AP3" s="252"/>
      <c r="AQ3" s="252"/>
      <c r="AR3" s="252"/>
      <c r="AS3" s="252"/>
      <c r="AT3" s="252"/>
      <c r="AU3" s="252"/>
      <c r="AV3" s="252"/>
      <c r="AW3" s="252"/>
      <c r="AX3" s="252"/>
      <c r="AY3" s="252"/>
      <c r="AZ3" s="252"/>
    </row>
    <row r="4" spans="4:52" s="5" customFormat="1" ht="15" customHeight="1">
      <c r="D4" s="4"/>
      <c r="F4" s="4"/>
      <c r="G4" s="4"/>
      <c r="H4" s="4"/>
      <c r="I4" s="4"/>
      <c r="J4" s="4"/>
      <c r="K4" s="4"/>
      <c r="L4" s="4"/>
      <c r="M4" s="4"/>
      <c r="N4" s="4"/>
      <c r="O4" s="4"/>
      <c r="P4" s="4"/>
      <c r="AK4" s="4"/>
      <c r="AL4" s="4"/>
      <c r="AM4" s="4"/>
      <c r="AN4" s="4"/>
      <c r="AO4" s="4"/>
      <c r="AP4" s="4"/>
      <c r="AQ4" s="4"/>
      <c r="AR4" s="4"/>
      <c r="AS4" s="4"/>
      <c r="AT4" s="4"/>
      <c r="AU4" s="4"/>
      <c r="AV4" s="4"/>
      <c r="AW4" s="4"/>
      <c r="AX4" s="4"/>
      <c r="AY4" s="4"/>
      <c r="AZ4" s="4"/>
    </row>
    <row r="5" spans="1:52" s="3" customFormat="1" ht="24.75">
      <c r="A5" s="1" t="s">
        <v>2</v>
      </c>
      <c r="B5" s="1"/>
      <c r="C5" s="1"/>
      <c r="D5" s="1"/>
      <c r="E5" s="1"/>
      <c r="F5" s="1"/>
      <c r="G5" s="1"/>
      <c r="H5" s="1"/>
      <c r="I5" s="1"/>
      <c r="J5" s="1"/>
      <c r="K5" s="1"/>
      <c r="L5" s="1"/>
      <c r="M5" s="1"/>
      <c r="N5" s="1"/>
      <c r="O5" s="1"/>
      <c r="P5" s="1"/>
      <c r="AK5" s="252"/>
      <c r="AL5" s="252"/>
      <c r="AM5" s="252"/>
      <c r="AN5" s="252"/>
      <c r="AO5" s="252"/>
      <c r="AP5" s="252"/>
      <c r="AQ5" s="252"/>
      <c r="AR5" s="252"/>
      <c r="AS5" s="252"/>
      <c r="AT5" s="252"/>
      <c r="AU5" s="252"/>
      <c r="AV5" s="252"/>
      <c r="AW5" s="252"/>
      <c r="AX5" s="252"/>
      <c r="AY5" s="252"/>
      <c r="AZ5" s="252"/>
    </row>
    <row r="6" spans="1:52" s="5" customFormat="1" ht="15" customHeight="1">
      <c r="A6" s="4"/>
      <c r="B6" s="6"/>
      <c r="D6" s="4"/>
      <c r="E6" s="6"/>
      <c r="F6" s="4"/>
      <c r="G6" s="4"/>
      <c r="H6" s="4"/>
      <c r="I6" s="4"/>
      <c r="J6" s="4"/>
      <c r="K6" s="4"/>
      <c r="L6" s="4"/>
      <c r="M6" s="4"/>
      <c r="N6" s="4"/>
      <c r="O6" s="4"/>
      <c r="P6" s="4"/>
      <c r="AK6" s="4"/>
      <c r="AL6" s="4"/>
      <c r="AM6" s="4"/>
      <c r="AN6" s="4"/>
      <c r="AO6" s="4"/>
      <c r="AP6" s="4"/>
      <c r="AQ6" s="4"/>
      <c r="AR6" s="4"/>
      <c r="AS6" s="4"/>
      <c r="AT6" s="4"/>
      <c r="AU6" s="4"/>
      <c r="AV6" s="4"/>
      <c r="AW6" s="4"/>
      <c r="AX6" s="4"/>
      <c r="AY6" s="4"/>
      <c r="AZ6" s="4"/>
    </row>
    <row r="7" spans="1:52" s="3" customFormat="1" ht="24.75">
      <c r="A7" s="1" t="s">
        <v>96</v>
      </c>
      <c r="B7" s="1"/>
      <c r="C7" s="1"/>
      <c r="D7" s="1"/>
      <c r="E7" s="1"/>
      <c r="F7" s="1"/>
      <c r="G7" s="1"/>
      <c r="H7" s="1"/>
      <c r="I7" s="1"/>
      <c r="J7" s="1"/>
      <c r="K7" s="1"/>
      <c r="L7" s="1"/>
      <c r="M7" s="1"/>
      <c r="N7" s="1"/>
      <c r="O7" s="1"/>
      <c r="P7" s="1"/>
      <c r="AK7" s="252"/>
      <c r="AL7" s="252"/>
      <c r="AM7" s="252"/>
      <c r="AN7" s="252"/>
      <c r="AO7" s="252"/>
      <c r="AP7" s="252"/>
      <c r="AQ7" s="252"/>
      <c r="AR7" s="252"/>
      <c r="AS7" s="252"/>
      <c r="AT7" s="252"/>
      <c r="AU7" s="252"/>
      <c r="AV7" s="252"/>
      <c r="AW7" s="252"/>
      <c r="AX7" s="252"/>
      <c r="AY7" s="252"/>
      <c r="AZ7" s="252"/>
    </row>
    <row r="8" spans="1:52" s="5" customFormat="1" ht="15" customHeight="1">
      <c r="A8" s="4"/>
      <c r="B8" s="4"/>
      <c r="D8" s="4"/>
      <c r="E8" s="6"/>
      <c r="F8" s="4"/>
      <c r="G8" s="4"/>
      <c r="H8" s="4"/>
      <c r="I8" s="4"/>
      <c r="J8" s="4"/>
      <c r="K8" s="4"/>
      <c r="L8" s="7"/>
      <c r="M8" s="4"/>
      <c r="N8" s="4"/>
      <c r="O8" s="4"/>
      <c r="P8" s="4"/>
      <c r="AK8" s="4"/>
      <c r="AL8" s="4"/>
      <c r="AM8" s="4"/>
      <c r="AN8" s="4"/>
      <c r="AO8" s="4"/>
      <c r="AP8" s="4"/>
      <c r="AQ8" s="4"/>
      <c r="AR8" s="4"/>
      <c r="AS8" s="4"/>
      <c r="AT8" s="4"/>
      <c r="AU8" s="4"/>
      <c r="AV8" s="4"/>
      <c r="AW8" s="4"/>
      <c r="AX8" s="4"/>
      <c r="AY8" s="4"/>
      <c r="AZ8" s="4"/>
    </row>
    <row r="9" spans="1:52" s="5" customFormat="1" ht="24.75">
      <c r="A9" s="8" t="s">
        <v>3</v>
      </c>
      <c r="B9" s="9"/>
      <c r="C9" s="9"/>
      <c r="D9" s="9"/>
      <c r="E9" s="9"/>
      <c r="F9" s="9"/>
      <c r="G9" s="9"/>
      <c r="H9" s="9"/>
      <c r="I9" s="9"/>
      <c r="J9" s="9"/>
      <c r="K9" s="9"/>
      <c r="L9" s="9"/>
      <c r="M9" s="9"/>
      <c r="N9" s="9"/>
      <c r="O9" s="9"/>
      <c r="P9" s="9"/>
      <c r="AK9" s="4"/>
      <c r="AL9" s="4"/>
      <c r="AM9" s="4"/>
      <c r="AN9" s="4"/>
      <c r="AO9" s="4"/>
      <c r="AP9" s="4"/>
      <c r="AQ9" s="4"/>
      <c r="AR9" s="4"/>
      <c r="AS9" s="4"/>
      <c r="AT9" s="4"/>
      <c r="AU9" s="4"/>
      <c r="AV9" s="4"/>
      <c r="AW9" s="4"/>
      <c r="AX9" s="4"/>
      <c r="AY9" s="4"/>
      <c r="AZ9" s="4"/>
    </row>
    <row r="10" spans="14:17" ht="13.5" thickBot="1">
      <c r="N10" s="10"/>
      <c r="Q10" s="12"/>
    </row>
    <row r="11" spans="1:52" s="15" customFormat="1" ht="19.5" customHeight="1" thickBot="1">
      <c r="A11" s="13"/>
      <c r="B11" s="14" t="s">
        <v>4</v>
      </c>
      <c r="C11" s="14" t="s">
        <v>5</v>
      </c>
      <c r="D11" s="14" t="s">
        <v>6</v>
      </c>
      <c r="E11" s="14" t="s">
        <v>7</v>
      </c>
      <c r="F11" s="14" t="s">
        <v>8</v>
      </c>
      <c r="G11" s="14" t="s">
        <v>9</v>
      </c>
      <c r="H11" s="14" t="s">
        <v>10</v>
      </c>
      <c r="I11" s="14" t="s">
        <v>11</v>
      </c>
      <c r="J11" s="14" t="s">
        <v>12</v>
      </c>
      <c r="K11" s="14" t="s">
        <v>13</v>
      </c>
      <c r="L11" s="14" t="s">
        <v>14</v>
      </c>
      <c r="M11" s="236" t="s">
        <v>15</v>
      </c>
      <c r="N11" s="233" t="s">
        <v>16</v>
      </c>
      <c r="O11" s="14" t="s">
        <v>17</v>
      </c>
      <c r="P11" s="14" t="s">
        <v>18</v>
      </c>
      <c r="AK11" s="253"/>
      <c r="AL11" s="253"/>
      <c r="AM11" s="253"/>
      <c r="AN11" s="253"/>
      <c r="AO11" s="253"/>
      <c r="AP11" s="253"/>
      <c r="AQ11" s="253"/>
      <c r="AR11" s="253"/>
      <c r="AS11" s="253"/>
      <c r="AT11" s="253"/>
      <c r="AU11" s="253"/>
      <c r="AV11" s="253"/>
      <c r="AW11" s="253"/>
      <c r="AX11" s="253"/>
      <c r="AY11" s="253"/>
      <c r="AZ11" s="253"/>
    </row>
    <row r="12" spans="1:52" s="15" customFormat="1" ht="19.5" customHeight="1" thickBot="1">
      <c r="A12" s="14">
        <v>1965</v>
      </c>
      <c r="B12" s="16">
        <v>44.2</v>
      </c>
      <c r="C12" s="16">
        <v>93.1</v>
      </c>
      <c r="D12" s="16">
        <v>84.5</v>
      </c>
      <c r="E12" s="16">
        <v>26.1</v>
      </c>
      <c r="F12" s="16">
        <v>41.8</v>
      </c>
      <c r="G12" s="17">
        <v>92.7</v>
      </c>
      <c r="H12" s="16">
        <v>100.8</v>
      </c>
      <c r="I12" s="16">
        <v>84.3</v>
      </c>
      <c r="J12" s="16">
        <v>134.6</v>
      </c>
      <c r="K12" s="16">
        <v>73.9</v>
      </c>
      <c r="L12" s="16">
        <v>30.3</v>
      </c>
      <c r="M12" s="237">
        <v>23.4</v>
      </c>
      <c r="N12" s="234">
        <f aca="true" t="shared" si="0" ref="N12:N49">SUM(B12:G12)</f>
        <v>382.4</v>
      </c>
      <c r="O12" s="16">
        <f aca="true" t="shared" si="1" ref="O12:O49">SUM(H12:M12)</f>
        <v>447.3</v>
      </c>
      <c r="P12" s="16">
        <f aca="true" t="shared" si="2" ref="P12:P49">SUM(B12:M12)</f>
        <v>829.6999999999999</v>
      </c>
      <c r="Q12" s="14">
        <v>1965</v>
      </c>
      <c r="U12" s="162"/>
      <c r="AK12" s="253"/>
      <c r="AL12" s="253"/>
      <c r="AM12" s="253"/>
      <c r="AN12" s="253"/>
      <c r="AO12" s="253"/>
      <c r="AP12" s="253"/>
      <c r="AQ12" s="253"/>
      <c r="AR12" s="253"/>
      <c r="AS12" s="253"/>
      <c r="AT12" s="253"/>
      <c r="AU12" s="253"/>
      <c r="AV12" s="253"/>
      <c r="AW12" s="253"/>
      <c r="AX12" s="253"/>
      <c r="AY12" s="253"/>
      <c r="AZ12" s="253"/>
    </row>
    <row r="13" spans="1:52" s="15" customFormat="1" ht="19.5" customHeight="1" thickBot="1">
      <c r="A13" s="14">
        <v>1966</v>
      </c>
      <c r="B13" s="16">
        <v>107.80000000000001</v>
      </c>
      <c r="C13" s="16">
        <v>169.4</v>
      </c>
      <c r="D13" s="16">
        <v>51.89999999999999</v>
      </c>
      <c r="E13" s="16">
        <v>116.1</v>
      </c>
      <c r="F13" s="16">
        <v>89.7</v>
      </c>
      <c r="G13" s="17">
        <v>76.10000000000001</v>
      </c>
      <c r="H13" s="16">
        <v>62.7</v>
      </c>
      <c r="I13" s="16">
        <v>168.6</v>
      </c>
      <c r="J13" s="16">
        <v>100.7</v>
      </c>
      <c r="K13" s="16">
        <v>94.1</v>
      </c>
      <c r="L13" s="16">
        <v>25.900000000000002</v>
      </c>
      <c r="M13" s="237">
        <v>76.80000000000001</v>
      </c>
      <c r="N13" s="234">
        <f t="shared" si="0"/>
        <v>611.0000000000001</v>
      </c>
      <c r="O13" s="16">
        <f t="shared" si="1"/>
        <v>528.8</v>
      </c>
      <c r="P13" s="16">
        <f t="shared" si="2"/>
        <v>1139.8000000000002</v>
      </c>
      <c r="Q13" s="14">
        <v>1966</v>
      </c>
      <c r="U13" s="162"/>
      <c r="AK13" s="253"/>
      <c r="AL13" s="253"/>
      <c r="AM13" s="253"/>
      <c r="AN13" s="253"/>
      <c r="AO13" s="253"/>
      <c r="AP13" s="253"/>
      <c r="AQ13" s="253"/>
      <c r="AR13" s="253"/>
      <c r="AS13" s="253"/>
      <c r="AT13" s="253"/>
      <c r="AU13" s="253"/>
      <c r="AV13" s="253"/>
      <c r="AW13" s="253"/>
      <c r="AX13" s="253"/>
      <c r="AY13" s="253"/>
      <c r="AZ13" s="253"/>
    </row>
    <row r="14" spans="1:52" s="15" customFormat="1" ht="19.5" customHeight="1" thickBot="1">
      <c r="A14" s="14">
        <v>1967</v>
      </c>
      <c r="B14" s="16">
        <v>79.3</v>
      </c>
      <c r="C14" s="16">
        <v>156</v>
      </c>
      <c r="D14" s="16">
        <v>56.3</v>
      </c>
      <c r="E14" s="16">
        <v>57.9</v>
      </c>
      <c r="F14" s="16">
        <v>84.7</v>
      </c>
      <c r="G14" s="17">
        <v>34</v>
      </c>
      <c r="H14" s="16">
        <v>89.4</v>
      </c>
      <c r="I14" s="16">
        <v>54.5</v>
      </c>
      <c r="J14" s="16">
        <v>100.5</v>
      </c>
      <c r="K14" s="16">
        <v>63.8</v>
      </c>
      <c r="L14" s="16">
        <v>108.5</v>
      </c>
      <c r="M14" s="237">
        <v>77.6</v>
      </c>
      <c r="N14" s="234">
        <f t="shared" si="0"/>
        <v>468.2</v>
      </c>
      <c r="O14" s="16">
        <f t="shared" si="1"/>
        <v>494.29999999999995</v>
      </c>
      <c r="P14" s="16">
        <f t="shared" si="2"/>
        <v>962.5</v>
      </c>
      <c r="Q14" s="14">
        <v>1967</v>
      </c>
      <c r="U14" s="162"/>
      <c r="AK14" s="253"/>
      <c r="AL14" s="253"/>
      <c r="AM14" s="253"/>
      <c r="AN14" s="253"/>
      <c r="AO14" s="253"/>
      <c r="AP14" s="253"/>
      <c r="AQ14" s="253"/>
      <c r="AR14" s="253"/>
      <c r="AS14" s="253"/>
      <c r="AT14" s="253"/>
      <c r="AU14" s="253"/>
      <c r="AV14" s="253"/>
      <c r="AW14" s="253"/>
      <c r="AX14" s="253"/>
      <c r="AY14" s="253"/>
      <c r="AZ14" s="253"/>
    </row>
    <row r="15" spans="1:52" s="15" customFormat="1" ht="19.5" customHeight="1" thickBot="1">
      <c r="A15" s="14">
        <v>1968</v>
      </c>
      <c r="B15" s="16">
        <v>75.3</v>
      </c>
      <c r="C15" s="16">
        <v>93.9</v>
      </c>
      <c r="D15" s="16">
        <v>90.7</v>
      </c>
      <c r="E15" s="16">
        <v>24.3</v>
      </c>
      <c r="F15" s="16">
        <v>60.6</v>
      </c>
      <c r="G15" s="17">
        <v>19.2</v>
      </c>
      <c r="H15" s="16">
        <v>83.7</v>
      </c>
      <c r="I15" s="16">
        <v>95.3</v>
      </c>
      <c r="J15" s="16">
        <v>63.9</v>
      </c>
      <c r="K15" s="16">
        <v>167.2</v>
      </c>
      <c r="L15" s="16">
        <v>145.9</v>
      </c>
      <c r="M15" s="237">
        <v>88</v>
      </c>
      <c r="N15" s="234">
        <f t="shared" si="0"/>
        <v>364</v>
      </c>
      <c r="O15" s="16">
        <f t="shared" si="1"/>
        <v>644</v>
      </c>
      <c r="P15" s="16">
        <f t="shared" si="2"/>
        <v>1007.9999999999999</v>
      </c>
      <c r="Q15" s="14">
        <v>1968</v>
      </c>
      <c r="U15" s="162"/>
      <c r="AK15" s="253"/>
      <c r="AL15" s="253"/>
      <c r="AM15" s="253"/>
      <c r="AN15" s="253"/>
      <c r="AO15" s="253"/>
      <c r="AP15" s="253"/>
      <c r="AQ15" s="253"/>
      <c r="AR15" s="253"/>
      <c r="AS15" s="253"/>
      <c r="AT15" s="253"/>
      <c r="AU15" s="253"/>
      <c r="AV15" s="253"/>
      <c r="AW15" s="253"/>
      <c r="AX15" s="253"/>
      <c r="AY15" s="253"/>
      <c r="AZ15" s="253"/>
    </row>
    <row r="16" spans="1:52" s="15" customFormat="1" ht="19.5" customHeight="1" thickBot="1">
      <c r="A16" s="14">
        <v>1969</v>
      </c>
      <c r="B16" s="16">
        <v>42.9</v>
      </c>
      <c r="C16" s="16">
        <v>23</v>
      </c>
      <c r="D16" s="16">
        <v>52</v>
      </c>
      <c r="E16" s="16">
        <v>76.5</v>
      </c>
      <c r="F16" s="16">
        <v>46.8</v>
      </c>
      <c r="G16" s="17">
        <v>107.7</v>
      </c>
      <c r="H16" s="16">
        <v>82</v>
      </c>
      <c r="I16" s="16">
        <v>60.5</v>
      </c>
      <c r="J16" s="16">
        <v>48</v>
      </c>
      <c r="K16" s="16">
        <v>102.1</v>
      </c>
      <c r="L16" s="16">
        <v>13.3</v>
      </c>
      <c r="M16" s="237">
        <v>22.6</v>
      </c>
      <c r="N16" s="234">
        <f t="shared" si="0"/>
        <v>348.9</v>
      </c>
      <c r="O16" s="16">
        <f t="shared" si="1"/>
        <v>328.50000000000006</v>
      </c>
      <c r="P16" s="16">
        <f t="shared" si="2"/>
        <v>677.4</v>
      </c>
      <c r="Q16" s="14">
        <v>1969</v>
      </c>
      <c r="U16" s="162"/>
      <c r="AK16" s="253"/>
      <c r="AL16" s="253"/>
      <c r="AM16" s="253"/>
      <c r="AN16" s="253"/>
      <c r="AO16" s="253"/>
      <c r="AP16" s="253"/>
      <c r="AQ16" s="253"/>
      <c r="AR16" s="253"/>
      <c r="AS16" s="253"/>
      <c r="AT16" s="253"/>
      <c r="AU16" s="253"/>
      <c r="AV16" s="253"/>
      <c r="AW16" s="253"/>
      <c r="AX16" s="253"/>
      <c r="AY16" s="253"/>
      <c r="AZ16" s="253"/>
    </row>
    <row r="17" spans="1:52" s="15" customFormat="1" ht="19.5" customHeight="1" thickBot="1">
      <c r="A17" s="14">
        <v>1970</v>
      </c>
      <c r="B17" s="16">
        <v>86.8</v>
      </c>
      <c r="C17" s="16">
        <v>21.5</v>
      </c>
      <c r="D17" s="16">
        <v>29.9</v>
      </c>
      <c r="E17" s="16">
        <v>111.8</v>
      </c>
      <c r="F17" s="16">
        <v>68.5</v>
      </c>
      <c r="G17" s="17">
        <v>96</v>
      </c>
      <c r="H17" s="16">
        <v>40.3</v>
      </c>
      <c r="I17" s="16">
        <v>39.5</v>
      </c>
      <c r="J17" s="16">
        <v>178.4</v>
      </c>
      <c r="K17" s="16">
        <v>28.2</v>
      </c>
      <c r="L17" s="16">
        <v>73.7</v>
      </c>
      <c r="M17" s="237">
        <v>97.3</v>
      </c>
      <c r="N17" s="234">
        <f t="shared" si="0"/>
        <v>414.5</v>
      </c>
      <c r="O17" s="16">
        <f t="shared" si="1"/>
        <v>457.4</v>
      </c>
      <c r="P17" s="16">
        <f t="shared" si="2"/>
        <v>871.9000000000001</v>
      </c>
      <c r="Q17" s="14">
        <v>1970</v>
      </c>
      <c r="U17" s="162"/>
      <c r="AK17" s="253"/>
      <c r="AL17" s="253"/>
      <c r="AM17" s="253"/>
      <c r="AN17" s="253"/>
      <c r="AO17" s="253"/>
      <c r="AP17" s="253"/>
      <c r="AQ17" s="253"/>
      <c r="AR17" s="253"/>
      <c r="AS17" s="253"/>
      <c r="AT17" s="253"/>
      <c r="AU17" s="253"/>
      <c r="AV17" s="253"/>
      <c r="AW17" s="253"/>
      <c r="AX17" s="253"/>
      <c r="AY17" s="253"/>
      <c r="AZ17" s="253"/>
    </row>
    <row r="18" spans="1:52" s="15" customFormat="1" ht="19.5" customHeight="1" thickBot="1">
      <c r="A18" s="14">
        <v>1971</v>
      </c>
      <c r="B18" s="16">
        <v>90.4</v>
      </c>
      <c r="C18" s="16">
        <v>52.4</v>
      </c>
      <c r="D18" s="16">
        <v>60.5</v>
      </c>
      <c r="E18" s="16">
        <v>41.8</v>
      </c>
      <c r="F18" s="16">
        <v>20.5</v>
      </c>
      <c r="G18" s="17">
        <v>25.7</v>
      </c>
      <c r="H18" s="16">
        <v>49.3</v>
      </c>
      <c r="I18" s="16">
        <v>132.1</v>
      </c>
      <c r="J18" s="16">
        <v>37.5</v>
      </c>
      <c r="K18" s="16">
        <v>44.9</v>
      </c>
      <c r="L18" s="16">
        <v>30.4</v>
      </c>
      <c r="M18" s="237">
        <v>19</v>
      </c>
      <c r="N18" s="234">
        <f t="shared" si="0"/>
        <v>291.3</v>
      </c>
      <c r="O18" s="16">
        <f t="shared" si="1"/>
        <v>313.19999999999993</v>
      </c>
      <c r="P18" s="16">
        <f t="shared" si="2"/>
        <v>604.5</v>
      </c>
      <c r="Q18" s="14">
        <v>1971</v>
      </c>
      <c r="U18" s="162"/>
      <c r="AK18" s="253"/>
      <c r="AL18" s="253"/>
      <c r="AM18" s="253"/>
      <c r="AN18" s="253"/>
      <c r="AO18" s="253"/>
      <c r="AP18" s="253"/>
      <c r="AQ18" s="253"/>
      <c r="AR18" s="253"/>
      <c r="AS18" s="253"/>
      <c r="AT18" s="253"/>
      <c r="AU18" s="253"/>
      <c r="AV18" s="253"/>
      <c r="AW18" s="253"/>
      <c r="AX18" s="253"/>
      <c r="AY18" s="253"/>
      <c r="AZ18" s="253"/>
    </row>
    <row r="19" spans="1:52" s="15" customFormat="1" ht="19.5" customHeight="1" thickBot="1">
      <c r="A19" s="14">
        <v>1972</v>
      </c>
      <c r="B19" s="16">
        <v>55</v>
      </c>
      <c r="C19" s="16">
        <v>40.199999999999996</v>
      </c>
      <c r="D19" s="16">
        <v>15.700000000000001</v>
      </c>
      <c r="E19" s="16">
        <v>19.799999999999997</v>
      </c>
      <c r="F19" s="16">
        <v>49.699999999999996</v>
      </c>
      <c r="G19" s="17">
        <v>62.7</v>
      </c>
      <c r="H19" s="16">
        <v>85.29999999999998</v>
      </c>
      <c r="I19" s="16">
        <v>83.9</v>
      </c>
      <c r="J19" s="16">
        <v>88.10000000000001</v>
      </c>
      <c r="K19" s="16">
        <v>77.39999999999999</v>
      </c>
      <c r="L19" s="16">
        <v>63.8</v>
      </c>
      <c r="M19" s="237">
        <v>14.399999999999999</v>
      </c>
      <c r="N19" s="234">
        <f t="shared" si="0"/>
        <v>243.09999999999997</v>
      </c>
      <c r="O19" s="16">
        <f t="shared" si="1"/>
        <v>412.9</v>
      </c>
      <c r="P19" s="16">
        <f t="shared" si="2"/>
        <v>655.9999999999999</v>
      </c>
      <c r="Q19" s="14">
        <v>1972</v>
      </c>
      <c r="U19" s="162"/>
      <c r="AK19" s="253"/>
      <c r="AL19" s="253"/>
      <c r="AM19" s="253"/>
      <c r="AN19" s="253"/>
      <c r="AO19" s="253"/>
      <c r="AP19" s="253"/>
      <c r="AQ19" s="253"/>
      <c r="AR19" s="253"/>
      <c r="AS19" s="253"/>
      <c r="AT19" s="253"/>
      <c r="AU19" s="253"/>
      <c r="AV19" s="253"/>
      <c r="AW19" s="253"/>
      <c r="AX19" s="253"/>
      <c r="AY19" s="253"/>
      <c r="AZ19" s="253"/>
    </row>
    <row r="20" spans="1:52" s="15" customFormat="1" ht="19.5" customHeight="1" thickBot="1">
      <c r="A20" s="14">
        <v>1973</v>
      </c>
      <c r="B20" s="16">
        <v>82.89999999999999</v>
      </c>
      <c r="C20" s="16">
        <v>15.7</v>
      </c>
      <c r="D20" s="16">
        <v>30.5</v>
      </c>
      <c r="E20" s="16">
        <v>82.79999999999998</v>
      </c>
      <c r="F20" s="16">
        <v>32</v>
      </c>
      <c r="G20" s="17">
        <v>88.39999999999998</v>
      </c>
      <c r="H20" s="16">
        <v>64.79999999999998</v>
      </c>
      <c r="I20" s="16">
        <v>11</v>
      </c>
      <c r="J20" s="16">
        <v>61</v>
      </c>
      <c r="K20" s="16">
        <v>23.1</v>
      </c>
      <c r="L20" s="16">
        <v>57.2</v>
      </c>
      <c r="M20" s="237">
        <v>80.7</v>
      </c>
      <c r="N20" s="234">
        <f t="shared" si="0"/>
        <v>332.29999999999995</v>
      </c>
      <c r="O20" s="16">
        <f t="shared" si="1"/>
        <v>297.79999999999995</v>
      </c>
      <c r="P20" s="16">
        <f t="shared" si="2"/>
        <v>630.1</v>
      </c>
      <c r="Q20" s="14">
        <v>1973</v>
      </c>
      <c r="U20" s="162"/>
      <c r="AK20" s="253"/>
      <c r="AL20" s="253"/>
      <c r="AM20" s="253"/>
      <c r="AN20" s="253"/>
      <c r="AO20" s="253"/>
      <c r="AP20" s="253"/>
      <c r="AQ20" s="253"/>
      <c r="AR20" s="253"/>
      <c r="AS20" s="253"/>
      <c r="AT20" s="253"/>
      <c r="AU20" s="253"/>
      <c r="AV20" s="253"/>
      <c r="AW20" s="253"/>
      <c r="AX20" s="253"/>
      <c r="AY20" s="253"/>
      <c r="AZ20" s="253"/>
    </row>
    <row r="21" spans="1:52" s="15" customFormat="1" ht="19.5" customHeight="1" thickBot="1">
      <c r="A21" s="14">
        <v>1974</v>
      </c>
      <c r="B21" s="16">
        <v>68</v>
      </c>
      <c r="C21" s="16">
        <v>74.7</v>
      </c>
      <c r="D21" s="16">
        <v>77.6</v>
      </c>
      <c r="E21" s="16">
        <v>28.2</v>
      </c>
      <c r="F21" s="16">
        <v>48.1</v>
      </c>
      <c r="G21" s="17">
        <v>14.6</v>
      </c>
      <c r="H21" s="16">
        <v>48.7</v>
      </c>
      <c r="I21" s="16">
        <v>78.4</v>
      </c>
      <c r="J21" s="16">
        <v>56.1</v>
      </c>
      <c r="K21" s="16">
        <v>62.8</v>
      </c>
      <c r="L21" s="16">
        <v>90.2</v>
      </c>
      <c r="M21" s="237">
        <v>106.2</v>
      </c>
      <c r="N21" s="234">
        <f t="shared" si="0"/>
        <v>311.2</v>
      </c>
      <c r="O21" s="16">
        <f t="shared" si="1"/>
        <v>442.4</v>
      </c>
      <c r="P21" s="16">
        <f t="shared" si="2"/>
        <v>753.6</v>
      </c>
      <c r="Q21" s="14">
        <v>1974</v>
      </c>
      <c r="U21" s="162"/>
      <c r="AK21" s="253"/>
      <c r="AL21" s="253"/>
      <c r="AM21" s="253"/>
      <c r="AN21" s="253"/>
      <c r="AO21" s="253"/>
      <c r="AP21" s="253"/>
      <c r="AQ21" s="253"/>
      <c r="AR21" s="253"/>
      <c r="AS21" s="253"/>
      <c r="AT21" s="253"/>
      <c r="AU21" s="253"/>
      <c r="AV21" s="253"/>
      <c r="AW21" s="253"/>
      <c r="AX21" s="253"/>
      <c r="AY21" s="253"/>
      <c r="AZ21" s="253"/>
    </row>
    <row r="22" spans="1:52" s="15" customFormat="1" ht="19.5" customHeight="1" thickBot="1">
      <c r="A22" s="14">
        <v>1975</v>
      </c>
      <c r="B22" s="16">
        <v>79.4</v>
      </c>
      <c r="C22" s="16">
        <v>149.3</v>
      </c>
      <c r="D22" s="16">
        <v>67.7</v>
      </c>
      <c r="E22" s="16">
        <v>16.9</v>
      </c>
      <c r="F22" s="16">
        <v>92.9</v>
      </c>
      <c r="G22" s="17">
        <v>47.6</v>
      </c>
      <c r="H22" s="16">
        <v>51.1</v>
      </c>
      <c r="I22" s="16">
        <v>47</v>
      </c>
      <c r="J22" s="16">
        <v>67.3</v>
      </c>
      <c r="K22" s="16">
        <v>21.7</v>
      </c>
      <c r="L22" s="16">
        <v>94.9</v>
      </c>
      <c r="M22" s="237">
        <v>16.2</v>
      </c>
      <c r="N22" s="234">
        <f t="shared" si="0"/>
        <v>453.80000000000007</v>
      </c>
      <c r="O22" s="16">
        <f t="shared" si="1"/>
        <v>298.2</v>
      </c>
      <c r="P22" s="16">
        <f t="shared" si="2"/>
        <v>752.0000000000001</v>
      </c>
      <c r="Q22" s="14">
        <v>1975</v>
      </c>
      <c r="U22" s="162"/>
      <c r="AK22" s="253"/>
      <c r="AL22" s="253"/>
      <c r="AM22" s="253"/>
      <c r="AN22" s="253"/>
      <c r="AO22" s="253"/>
      <c r="AP22" s="253"/>
      <c r="AQ22" s="253"/>
      <c r="AR22" s="253"/>
      <c r="AS22" s="253"/>
      <c r="AT22" s="253"/>
      <c r="AU22" s="253"/>
      <c r="AV22" s="253"/>
      <c r="AW22" s="253"/>
      <c r="AX22" s="253"/>
      <c r="AY22" s="253"/>
      <c r="AZ22" s="253"/>
    </row>
    <row r="23" spans="1:52" s="15" customFormat="1" ht="19.5" customHeight="1" thickBot="1">
      <c r="A23" s="14">
        <v>1976</v>
      </c>
      <c r="B23" s="16">
        <v>67.8</v>
      </c>
      <c r="C23" s="16">
        <v>35.8</v>
      </c>
      <c r="D23" s="16">
        <v>145.1</v>
      </c>
      <c r="E23" s="16">
        <v>35.1</v>
      </c>
      <c r="F23" s="16">
        <v>23.7</v>
      </c>
      <c r="G23" s="17">
        <v>13.1</v>
      </c>
      <c r="H23" s="16">
        <v>53.1</v>
      </c>
      <c r="I23" s="16">
        <v>26.7</v>
      </c>
      <c r="J23" s="16">
        <v>25.9</v>
      </c>
      <c r="K23" s="16">
        <v>43</v>
      </c>
      <c r="L23" s="16">
        <v>40.5</v>
      </c>
      <c r="M23" s="237">
        <v>42</v>
      </c>
      <c r="N23" s="234">
        <f t="shared" si="0"/>
        <v>320.6</v>
      </c>
      <c r="O23" s="16">
        <f t="shared" si="1"/>
        <v>231.2</v>
      </c>
      <c r="P23" s="16">
        <f t="shared" si="2"/>
        <v>551.8</v>
      </c>
      <c r="Q23" s="14">
        <v>1976</v>
      </c>
      <c r="U23" s="162"/>
      <c r="AK23" s="253"/>
      <c r="AL23" s="253"/>
      <c r="AM23" s="253"/>
      <c r="AN23" s="253"/>
      <c r="AO23" s="253"/>
      <c r="AP23" s="253"/>
      <c r="AQ23" s="253"/>
      <c r="AR23" s="253"/>
      <c r="AS23" s="253"/>
      <c r="AT23" s="253"/>
      <c r="AU23" s="253"/>
      <c r="AV23" s="253"/>
      <c r="AW23" s="253"/>
      <c r="AX23" s="253"/>
      <c r="AY23" s="253"/>
      <c r="AZ23" s="253"/>
    </row>
    <row r="24" spans="1:52" s="15" customFormat="1" ht="19.5" customHeight="1" thickBot="1">
      <c r="A24" s="14">
        <v>1977</v>
      </c>
      <c r="B24" s="16">
        <v>61.699999999999996</v>
      </c>
      <c r="C24" s="16">
        <v>55.60000000000001</v>
      </c>
      <c r="D24" s="16">
        <v>70.69999999999999</v>
      </c>
      <c r="E24" s="16">
        <v>52.400000000000006</v>
      </c>
      <c r="F24" s="16">
        <v>33.8</v>
      </c>
      <c r="G24" s="17">
        <v>62.6</v>
      </c>
      <c r="H24" s="16">
        <v>44.89999999999999</v>
      </c>
      <c r="I24" s="16">
        <v>91.3</v>
      </c>
      <c r="J24" s="16">
        <v>53.79999999999999</v>
      </c>
      <c r="K24" s="16">
        <v>55.70000000000001</v>
      </c>
      <c r="L24" s="16">
        <v>19.6</v>
      </c>
      <c r="M24" s="237">
        <v>41.2</v>
      </c>
      <c r="N24" s="234">
        <f t="shared" si="0"/>
        <v>336.8</v>
      </c>
      <c r="O24" s="16">
        <f t="shared" si="1"/>
        <v>306.5</v>
      </c>
      <c r="P24" s="16">
        <f t="shared" si="2"/>
        <v>643.3000000000001</v>
      </c>
      <c r="Q24" s="14">
        <v>1977</v>
      </c>
      <c r="U24" s="162"/>
      <c r="AK24" s="253"/>
      <c r="AL24" s="253"/>
      <c r="AM24" s="253"/>
      <c r="AN24" s="253"/>
      <c r="AO24" s="253"/>
      <c r="AP24" s="253"/>
      <c r="AQ24" s="253"/>
      <c r="AR24" s="253"/>
      <c r="AS24" s="253"/>
      <c r="AT24" s="253"/>
      <c r="AU24" s="253"/>
      <c r="AV24" s="253"/>
      <c r="AW24" s="253"/>
      <c r="AX24" s="253"/>
      <c r="AY24" s="253"/>
      <c r="AZ24" s="253"/>
    </row>
    <row r="25" spans="1:52" s="15" customFormat="1" ht="19.5" customHeight="1" thickBot="1">
      <c r="A25" s="14">
        <v>1978</v>
      </c>
      <c r="B25" s="16">
        <v>110.7</v>
      </c>
      <c r="C25" s="16">
        <v>45.70000000000001</v>
      </c>
      <c r="D25" s="16">
        <v>55.00000000000001</v>
      </c>
      <c r="E25" s="16">
        <v>28.999999999999996</v>
      </c>
      <c r="F25" s="16">
        <v>78.00000000000001</v>
      </c>
      <c r="G25" s="17">
        <v>15.899999999999999</v>
      </c>
      <c r="H25" s="16">
        <v>46.1</v>
      </c>
      <c r="I25" s="16">
        <v>81.8</v>
      </c>
      <c r="J25" s="16">
        <v>64.1</v>
      </c>
      <c r="K25" s="16">
        <v>90.3</v>
      </c>
      <c r="L25" s="16">
        <v>89.2</v>
      </c>
      <c r="M25" s="237">
        <v>11.700000000000001</v>
      </c>
      <c r="N25" s="234">
        <f t="shared" si="0"/>
        <v>334.3</v>
      </c>
      <c r="O25" s="16">
        <f t="shared" si="1"/>
        <v>383.2</v>
      </c>
      <c r="P25" s="16">
        <f t="shared" si="2"/>
        <v>717.5000000000001</v>
      </c>
      <c r="Q25" s="14">
        <v>1978</v>
      </c>
      <c r="U25" s="162"/>
      <c r="AK25" s="253"/>
      <c r="AL25" s="253"/>
      <c r="AM25" s="253"/>
      <c r="AN25" s="253"/>
      <c r="AO25" s="253"/>
      <c r="AP25" s="253"/>
      <c r="AQ25" s="253"/>
      <c r="AR25" s="253"/>
      <c r="AS25" s="253"/>
      <c r="AT25" s="253"/>
      <c r="AU25" s="253"/>
      <c r="AV25" s="253"/>
      <c r="AW25" s="253"/>
      <c r="AX25" s="253"/>
      <c r="AY25" s="253"/>
      <c r="AZ25" s="253"/>
    </row>
    <row r="26" spans="1:52" s="15" customFormat="1" ht="19.5" customHeight="1" thickBot="1">
      <c r="A26" s="14">
        <v>1979</v>
      </c>
      <c r="B26" s="16">
        <v>21.4</v>
      </c>
      <c r="C26" s="16">
        <v>96.10000000000001</v>
      </c>
      <c r="D26" s="16">
        <v>57.9</v>
      </c>
      <c r="E26" s="16">
        <v>69.7</v>
      </c>
      <c r="F26" s="16">
        <v>91.19999999999999</v>
      </c>
      <c r="G26" s="17">
        <v>64.7</v>
      </c>
      <c r="H26" s="16">
        <v>88.6</v>
      </c>
      <c r="I26" s="16">
        <v>47.20000000000001</v>
      </c>
      <c r="J26" s="16">
        <v>37.00000000000001</v>
      </c>
      <c r="K26" s="16">
        <v>100.8</v>
      </c>
      <c r="L26" s="16">
        <v>29.500000000000004</v>
      </c>
      <c r="M26" s="237">
        <v>36.2</v>
      </c>
      <c r="N26" s="234">
        <f t="shared" si="0"/>
        <v>401</v>
      </c>
      <c r="O26" s="16">
        <f t="shared" si="1"/>
        <v>339.3</v>
      </c>
      <c r="P26" s="16">
        <f t="shared" si="2"/>
        <v>740.3000000000001</v>
      </c>
      <c r="Q26" s="14">
        <v>1979</v>
      </c>
      <c r="U26" s="162"/>
      <c r="AK26" s="253"/>
      <c r="AL26" s="253"/>
      <c r="AM26" s="253"/>
      <c r="AN26" s="253"/>
      <c r="AO26" s="253"/>
      <c r="AP26" s="253"/>
      <c r="AQ26" s="253"/>
      <c r="AR26" s="253"/>
      <c r="AS26" s="253"/>
      <c r="AT26" s="253"/>
      <c r="AU26" s="253"/>
      <c r="AV26" s="253"/>
      <c r="AW26" s="253"/>
      <c r="AX26" s="253"/>
      <c r="AY26" s="253"/>
      <c r="AZ26" s="253"/>
    </row>
    <row r="27" spans="1:52" s="15" customFormat="1" ht="19.5" customHeight="1" thickBot="1">
      <c r="A27" s="14">
        <v>1980</v>
      </c>
      <c r="B27" s="16">
        <v>53.60000000000001</v>
      </c>
      <c r="C27" s="16">
        <v>98.19999999999999</v>
      </c>
      <c r="D27" s="16">
        <v>55.8</v>
      </c>
      <c r="E27" s="16">
        <v>42.7</v>
      </c>
      <c r="F27" s="16">
        <v>48.89999999999999</v>
      </c>
      <c r="G27" s="17">
        <v>56.1</v>
      </c>
      <c r="H27" s="16">
        <v>28.8</v>
      </c>
      <c r="I27" s="16">
        <v>88.2</v>
      </c>
      <c r="J27" s="16">
        <v>139.89999999999998</v>
      </c>
      <c r="K27" s="16">
        <v>44.900000000000006</v>
      </c>
      <c r="L27" s="16">
        <v>39.699999999999996</v>
      </c>
      <c r="M27" s="237">
        <v>58.20000000000002</v>
      </c>
      <c r="N27" s="234">
        <f t="shared" si="0"/>
        <v>355.3</v>
      </c>
      <c r="O27" s="16">
        <f t="shared" si="1"/>
        <v>399.69999999999993</v>
      </c>
      <c r="P27" s="16">
        <f t="shared" si="2"/>
        <v>755.0000000000001</v>
      </c>
      <c r="Q27" s="14">
        <v>1980</v>
      </c>
      <c r="U27" s="162"/>
      <c r="AK27" s="253"/>
      <c r="AL27" s="253"/>
      <c r="AM27" s="253"/>
      <c r="AN27" s="253"/>
      <c r="AO27" s="253"/>
      <c r="AP27" s="253"/>
      <c r="AQ27" s="253"/>
      <c r="AR27" s="253"/>
      <c r="AS27" s="253"/>
      <c r="AT27" s="253"/>
      <c r="AU27" s="253"/>
      <c r="AV27" s="253"/>
      <c r="AW27" s="253"/>
      <c r="AX27" s="253"/>
      <c r="AY27" s="253"/>
      <c r="AZ27" s="253"/>
    </row>
    <row r="28" spans="1:52" s="15" customFormat="1" ht="19.5" customHeight="1" thickBot="1">
      <c r="A28" s="14">
        <v>1981</v>
      </c>
      <c r="B28" s="16">
        <v>83.5</v>
      </c>
      <c r="C28" s="16">
        <v>78.1</v>
      </c>
      <c r="D28" s="16">
        <v>91.69999999999995</v>
      </c>
      <c r="E28" s="16">
        <v>43.1</v>
      </c>
      <c r="F28" s="16">
        <v>120</v>
      </c>
      <c r="G28" s="17">
        <v>11.9</v>
      </c>
      <c r="H28" s="16">
        <v>69.5</v>
      </c>
      <c r="I28" s="16">
        <v>120.4</v>
      </c>
      <c r="J28" s="16">
        <v>77.6</v>
      </c>
      <c r="K28" s="16">
        <v>37.6</v>
      </c>
      <c r="L28" s="16">
        <v>37.8</v>
      </c>
      <c r="M28" s="237">
        <v>101.8</v>
      </c>
      <c r="N28" s="234">
        <f t="shared" si="0"/>
        <v>428.29999999999995</v>
      </c>
      <c r="O28" s="16">
        <f t="shared" si="1"/>
        <v>444.70000000000005</v>
      </c>
      <c r="P28" s="16">
        <f t="shared" si="2"/>
        <v>872.9999999999999</v>
      </c>
      <c r="Q28" s="14">
        <v>1981</v>
      </c>
      <c r="U28" s="162"/>
      <c r="AK28" s="253"/>
      <c r="AL28" s="253"/>
      <c r="AM28" s="253"/>
      <c r="AN28" s="253"/>
      <c r="AO28" s="253"/>
      <c r="AP28" s="253"/>
      <c r="AQ28" s="253"/>
      <c r="AR28" s="253"/>
      <c r="AS28" s="253"/>
      <c r="AT28" s="253"/>
      <c r="AU28" s="253"/>
      <c r="AV28" s="253"/>
      <c r="AW28" s="253"/>
      <c r="AX28" s="253"/>
      <c r="AY28" s="253"/>
      <c r="AZ28" s="253"/>
    </row>
    <row r="29" spans="1:52" s="15" customFormat="1" ht="19.5" customHeight="1" thickBot="1">
      <c r="A29" s="14">
        <v>1982</v>
      </c>
      <c r="B29" s="16">
        <v>106.4</v>
      </c>
      <c r="C29" s="16">
        <v>75.8</v>
      </c>
      <c r="D29" s="16">
        <v>76.1</v>
      </c>
      <c r="E29" s="16">
        <v>22.5</v>
      </c>
      <c r="F29" s="16">
        <v>63.7</v>
      </c>
      <c r="G29" s="17">
        <v>36.5</v>
      </c>
      <c r="H29" s="16">
        <v>69.2</v>
      </c>
      <c r="I29" s="16">
        <v>77.6</v>
      </c>
      <c r="J29" s="16">
        <v>16.5</v>
      </c>
      <c r="K29" s="16">
        <v>67.9</v>
      </c>
      <c r="L29" s="16">
        <v>18</v>
      </c>
      <c r="M29" s="237">
        <v>85.8</v>
      </c>
      <c r="N29" s="234">
        <f t="shared" si="0"/>
        <v>380.99999999999994</v>
      </c>
      <c r="O29" s="16">
        <f t="shared" si="1"/>
        <v>335</v>
      </c>
      <c r="P29" s="16">
        <f t="shared" si="2"/>
        <v>715.9999999999999</v>
      </c>
      <c r="Q29" s="14">
        <v>1982</v>
      </c>
      <c r="U29" s="162"/>
      <c r="AK29" s="253"/>
      <c r="AL29" s="253"/>
      <c r="AM29" s="253"/>
      <c r="AN29" s="253"/>
      <c r="AO29" s="253"/>
      <c r="AP29" s="253"/>
      <c r="AQ29" s="253"/>
      <c r="AR29" s="253"/>
      <c r="AS29" s="253"/>
      <c r="AT29" s="253"/>
      <c r="AU29" s="253"/>
      <c r="AV29" s="253"/>
      <c r="AW29" s="253"/>
      <c r="AX29" s="253"/>
      <c r="AY29" s="253"/>
      <c r="AZ29" s="253"/>
    </row>
    <row r="30" spans="1:52" s="15" customFormat="1" ht="19.5" customHeight="1" thickBot="1">
      <c r="A30" s="14">
        <v>1983</v>
      </c>
      <c r="B30" s="16">
        <v>90.3</v>
      </c>
      <c r="C30" s="16">
        <v>70.80000000000001</v>
      </c>
      <c r="D30" s="16">
        <v>108.99999999999997</v>
      </c>
      <c r="E30" s="16">
        <v>43.400000000000006</v>
      </c>
      <c r="F30" s="16">
        <v>78.8</v>
      </c>
      <c r="G30" s="17">
        <v>64</v>
      </c>
      <c r="H30" s="16">
        <v>101.5</v>
      </c>
      <c r="I30" s="16">
        <v>49.8</v>
      </c>
      <c r="J30" s="16">
        <v>8.7</v>
      </c>
      <c r="K30" s="16">
        <v>15.5</v>
      </c>
      <c r="L30" s="16">
        <v>46.9</v>
      </c>
      <c r="M30" s="237">
        <v>40.6</v>
      </c>
      <c r="N30" s="234">
        <f t="shared" si="0"/>
        <v>456.3</v>
      </c>
      <c r="O30" s="16">
        <f t="shared" si="1"/>
        <v>263</v>
      </c>
      <c r="P30" s="16">
        <f t="shared" si="2"/>
        <v>719.3</v>
      </c>
      <c r="Q30" s="14">
        <v>1983</v>
      </c>
      <c r="U30" s="162"/>
      <c r="AK30" s="253"/>
      <c r="AL30" s="253"/>
      <c r="AM30" s="253"/>
      <c r="AN30" s="253"/>
      <c r="AO30" s="253"/>
      <c r="AP30" s="253"/>
      <c r="AQ30" s="253"/>
      <c r="AR30" s="253"/>
      <c r="AS30" s="253"/>
      <c r="AT30" s="253"/>
      <c r="AU30" s="253"/>
      <c r="AV30" s="253"/>
      <c r="AW30" s="253"/>
      <c r="AX30" s="253"/>
      <c r="AY30" s="253"/>
      <c r="AZ30" s="253"/>
    </row>
    <row r="31" spans="1:52" s="15" customFormat="1" ht="19.5" customHeight="1" thickBot="1">
      <c r="A31" s="14">
        <v>1984</v>
      </c>
      <c r="B31" s="16">
        <v>85</v>
      </c>
      <c r="C31" s="16">
        <v>82.2</v>
      </c>
      <c r="D31" s="16">
        <v>134.5</v>
      </c>
      <c r="E31" s="16">
        <v>56.6</v>
      </c>
      <c r="F31" s="16">
        <v>36.7</v>
      </c>
      <c r="G31" s="17">
        <v>21</v>
      </c>
      <c r="H31" s="16">
        <v>155.7</v>
      </c>
      <c r="I31" s="16">
        <v>64.6</v>
      </c>
      <c r="J31" s="16">
        <v>54</v>
      </c>
      <c r="K31" s="16">
        <v>18.2</v>
      </c>
      <c r="L31" s="16">
        <v>132.2</v>
      </c>
      <c r="M31" s="237">
        <v>101.8</v>
      </c>
      <c r="N31" s="234">
        <f t="shared" si="0"/>
        <v>416</v>
      </c>
      <c r="O31" s="16">
        <f t="shared" si="1"/>
        <v>526.4999999999999</v>
      </c>
      <c r="P31" s="16">
        <f t="shared" si="2"/>
        <v>942.5</v>
      </c>
      <c r="Q31" s="14">
        <v>1984</v>
      </c>
      <c r="U31" s="162"/>
      <c r="AK31" s="253"/>
      <c r="AL31" s="253"/>
      <c r="AM31" s="253"/>
      <c r="AN31" s="253"/>
      <c r="AO31" s="253"/>
      <c r="AP31" s="253"/>
      <c r="AQ31" s="253"/>
      <c r="AR31" s="253"/>
      <c r="AS31" s="253"/>
      <c r="AT31" s="253"/>
      <c r="AU31" s="253"/>
      <c r="AV31" s="253"/>
      <c r="AW31" s="253"/>
      <c r="AX31" s="253"/>
      <c r="AY31" s="253"/>
      <c r="AZ31" s="253"/>
    </row>
    <row r="32" spans="1:52" s="15" customFormat="1" ht="19.5" customHeight="1" thickBot="1">
      <c r="A32" s="14">
        <v>1985</v>
      </c>
      <c r="B32" s="16">
        <v>51.2</v>
      </c>
      <c r="C32" s="16">
        <v>42.8</v>
      </c>
      <c r="D32" s="16">
        <v>67</v>
      </c>
      <c r="E32" s="16">
        <v>6</v>
      </c>
      <c r="F32" s="16">
        <v>56.199999999999996</v>
      </c>
      <c r="G32" s="17">
        <v>60.20000000000001</v>
      </c>
      <c r="H32" s="16">
        <v>47.00000000000001</v>
      </c>
      <c r="I32" s="16">
        <v>85.8</v>
      </c>
      <c r="J32" s="16">
        <v>75.3</v>
      </c>
      <c r="K32" s="16">
        <v>57.699999999999996</v>
      </c>
      <c r="L32" s="16">
        <v>46.400000000000006</v>
      </c>
      <c r="M32" s="237">
        <v>20.3</v>
      </c>
      <c r="N32" s="234">
        <f t="shared" si="0"/>
        <v>283.4</v>
      </c>
      <c r="O32" s="16">
        <f t="shared" si="1"/>
        <v>332.50000000000006</v>
      </c>
      <c r="P32" s="16">
        <f t="shared" si="2"/>
        <v>615.9</v>
      </c>
      <c r="Q32" s="14">
        <v>1985</v>
      </c>
      <c r="U32" s="162"/>
      <c r="AK32" s="253"/>
      <c r="AL32" s="253"/>
      <c r="AM32" s="253"/>
      <c r="AN32" s="253"/>
      <c r="AO32" s="253"/>
      <c r="AP32" s="253"/>
      <c r="AQ32" s="253"/>
      <c r="AR32" s="253"/>
      <c r="AS32" s="253"/>
      <c r="AT32" s="253"/>
      <c r="AU32" s="253"/>
      <c r="AV32" s="253"/>
      <c r="AW32" s="253"/>
      <c r="AX32" s="253"/>
      <c r="AY32" s="253"/>
      <c r="AZ32" s="253"/>
    </row>
    <row r="33" spans="1:52" s="15" customFormat="1" ht="19.5" customHeight="1" thickBot="1">
      <c r="A33" s="14">
        <v>1986</v>
      </c>
      <c r="B33" s="16">
        <v>63.30000000000002</v>
      </c>
      <c r="C33" s="16">
        <v>89</v>
      </c>
      <c r="D33" s="16">
        <v>131.8</v>
      </c>
      <c r="E33" s="16">
        <v>3.8000000000000003</v>
      </c>
      <c r="F33" s="16">
        <v>73.3</v>
      </c>
      <c r="G33" s="17">
        <v>76.19999999999999</v>
      </c>
      <c r="H33" s="16">
        <v>72.30000000000001</v>
      </c>
      <c r="I33" s="16">
        <v>60.7</v>
      </c>
      <c r="J33" s="16">
        <v>58.7</v>
      </c>
      <c r="K33" s="16">
        <v>62.300000000000004</v>
      </c>
      <c r="L33" s="16">
        <v>22.9</v>
      </c>
      <c r="M33" s="237">
        <v>81.9</v>
      </c>
      <c r="N33" s="234">
        <f t="shared" si="0"/>
        <v>437.40000000000003</v>
      </c>
      <c r="O33" s="16">
        <f t="shared" si="1"/>
        <v>358.79999999999995</v>
      </c>
      <c r="P33" s="16">
        <f t="shared" si="2"/>
        <v>796.2</v>
      </c>
      <c r="Q33" s="14">
        <v>1986</v>
      </c>
      <c r="U33" s="162"/>
      <c r="AK33" s="253"/>
      <c r="AL33" s="253"/>
      <c r="AM33" s="253"/>
      <c r="AN33" s="253"/>
      <c r="AO33" s="253"/>
      <c r="AP33" s="253"/>
      <c r="AQ33" s="253"/>
      <c r="AR33" s="253"/>
      <c r="AS33" s="253"/>
      <c r="AT33" s="253"/>
      <c r="AU33" s="253"/>
      <c r="AV33" s="253"/>
      <c r="AW33" s="253"/>
      <c r="AX33" s="253"/>
      <c r="AY33" s="253"/>
      <c r="AZ33" s="253"/>
    </row>
    <row r="34" spans="1:52" s="15" customFormat="1" ht="19.5" customHeight="1" thickBot="1">
      <c r="A34" s="14">
        <v>1987</v>
      </c>
      <c r="B34" s="16">
        <v>52.10000000000001</v>
      </c>
      <c r="C34" s="16">
        <v>145.1</v>
      </c>
      <c r="D34" s="16">
        <v>76.3</v>
      </c>
      <c r="E34" s="16">
        <v>36.099999999999994</v>
      </c>
      <c r="F34" s="16">
        <v>96.00000000000001</v>
      </c>
      <c r="G34" s="17">
        <v>16.800000000000004</v>
      </c>
      <c r="H34" s="16">
        <v>58.99999999999999</v>
      </c>
      <c r="I34" s="16">
        <v>80.90000000000002</v>
      </c>
      <c r="J34" s="16">
        <v>70.10000000000001</v>
      </c>
      <c r="K34" s="16">
        <v>97.7</v>
      </c>
      <c r="L34" s="16">
        <v>96.19999999999997</v>
      </c>
      <c r="M34" s="237">
        <v>61.300000000000004</v>
      </c>
      <c r="N34" s="234">
        <f t="shared" si="0"/>
        <v>422.40000000000003</v>
      </c>
      <c r="O34" s="16">
        <f t="shared" si="1"/>
        <v>465.2</v>
      </c>
      <c r="P34" s="16">
        <f t="shared" si="2"/>
        <v>887.6</v>
      </c>
      <c r="Q34" s="14">
        <v>1987</v>
      </c>
      <c r="U34" s="162"/>
      <c r="AK34" s="253"/>
      <c r="AL34" s="253"/>
      <c r="AM34" s="253"/>
      <c r="AN34" s="253"/>
      <c r="AO34" s="253"/>
      <c r="AP34" s="253"/>
      <c r="AQ34" s="253"/>
      <c r="AR34" s="253"/>
      <c r="AS34" s="253"/>
      <c r="AT34" s="253"/>
      <c r="AU34" s="253"/>
      <c r="AV34" s="253"/>
      <c r="AW34" s="253"/>
      <c r="AX34" s="253"/>
      <c r="AY34" s="253"/>
      <c r="AZ34" s="253"/>
    </row>
    <row r="35" spans="1:52" s="15" customFormat="1" ht="19.5" customHeight="1" thickBot="1">
      <c r="A35" s="14">
        <v>1988</v>
      </c>
      <c r="B35" s="16">
        <v>98.7</v>
      </c>
      <c r="C35" s="16">
        <v>66.5</v>
      </c>
      <c r="D35" s="16">
        <v>105</v>
      </c>
      <c r="E35" s="16">
        <v>77.2</v>
      </c>
      <c r="F35" s="16">
        <v>93.8</v>
      </c>
      <c r="G35" s="17">
        <v>7.6</v>
      </c>
      <c r="H35" s="16">
        <v>19.9</v>
      </c>
      <c r="I35" s="16">
        <v>56.7</v>
      </c>
      <c r="J35" s="16">
        <v>136.7</v>
      </c>
      <c r="K35" s="16">
        <v>44.8</v>
      </c>
      <c r="L35" s="16">
        <v>92.4</v>
      </c>
      <c r="M35" s="237">
        <v>64.5</v>
      </c>
      <c r="N35" s="234">
        <f t="shared" si="0"/>
        <v>448.8</v>
      </c>
      <c r="O35" s="16">
        <f t="shared" si="1"/>
        <v>415</v>
      </c>
      <c r="P35" s="16">
        <f t="shared" si="2"/>
        <v>863.7999999999998</v>
      </c>
      <c r="Q35" s="14">
        <v>1988</v>
      </c>
      <c r="U35" s="162"/>
      <c r="AK35" s="253"/>
      <c r="AL35" s="253"/>
      <c r="AM35" s="253"/>
      <c r="AN35" s="253"/>
      <c r="AO35" s="253"/>
      <c r="AP35" s="253"/>
      <c r="AQ35" s="253"/>
      <c r="AR35" s="253"/>
      <c r="AS35" s="253"/>
      <c r="AT35" s="253"/>
      <c r="AU35" s="253"/>
      <c r="AV35" s="253"/>
      <c r="AW35" s="253"/>
      <c r="AX35" s="253"/>
      <c r="AY35" s="253"/>
      <c r="AZ35" s="253"/>
    </row>
    <row r="36" spans="1:52" s="15" customFormat="1" ht="19.5" customHeight="1" thickBot="1">
      <c r="A36" s="14">
        <v>1989</v>
      </c>
      <c r="B36" s="16">
        <v>65</v>
      </c>
      <c r="C36" s="16">
        <v>84.30000000000001</v>
      </c>
      <c r="D36" s="16">
        <v>19.200000000000006</v>
      </c>
      <c r="E36" s="16">
        <v>62.4</v>
      </c>
      <c r="F36" s="16">
        <v>81.20000000000002</v>
      </c>
      <c r="G36" s="17">
        <v>54.00000000000001</v>
      </c>
      <c r="H36" s="16">
        <v>6.8999999999999995</v>
      </c>
      <c r="I36" s="16">
        <v>66.99999999999999</v>
      </c>
      <c r="J36" s="16">
        <v>42.3</v>
      </c>
      <c r="K36" s="16">
        <v>39.4</v>
      </c>
      <c r="L36" s="16">
        <v>47.3</v>
      </c>
      <c r="M36" s="237">
        <v>60.900000000000006</v>
      </c>
      <c r="N36" s="234">
        <f t="shared" si="0"/>
        <v>366.1</v>
      </c>
      <c r="O36" s="16">
        <f t="shared" si="1"/>
        <v>263.79999999999995</v>
      </c>
      <c r="P36" s="16">
        <f t="shared" si="2"/>
        <v>629.9</v>
      </c>
      <c r="Q36" s="14">
        <v>1989</v>
      </c>
      <c r="U36" s="162"/>
      <c r="AK36" s="253"/>
      <c r="AL36" s="253"/>
      <c r="AM36" s="253"/>
      <c r="AN36" s="253"/>
      <c r="AO36" s="253"/>
      <c r="AP36" s="253"/>
      <c r="AQ36" s="253"/>
      <c r="AR36" s="253"/>
      <c r="AS36" s="253"/>
      <c r="AT36" s="253"/>
      <c r="AU36" s="253"/>
      <c r="AV36" s="253"/>
      <c r="AW36" s="253"/>
      <c r="AX36" s="253"/>
      <c r="AY36" s="253"/>
      <c r="AZ36" s="253"/>
    </row>
    <row r="37" spans="1:52" s="15" customFormat="1" ht="19.5" customHeight="1" thickBot="1">
      <c r="A37" s="14">
        <v>1990</v>
      </c>
      <c r="B37" s="16">
        <v>22</v>
      </c>
      <c r="C37" s="16">
        <v>74.8</v>
      </c>
      <c r="D37" s="16">
        <v>60.9</v>
      </c>
      <c r="E37" s="16">
        <v>120.3</v>
      </c>
      <c r="F37" s="16">
        <v>39.7</v>
      </c>
      <c r="G37" s="17">
        <v>33.4</v>
      </c>
      <c r="H37" s="16">
        <v>47.8</v>
      </c>
      <c r="I37" s="16">
        <v>106</v>
      </c>
      <c r="J37" s="16">
        <v>44.5</v>
      </c>
      <c r="K37" s="16">
        <v>76.9</v>
      </c>
      <c r="L37" s="16">
        <v>108.4</v>
      </c>
      <c r="M37" s="237">
        <v>43</v>
      </c>
      <c r="N37" s="234">
        <f t="shared" si="0"/>
        <v>351.09999999999997</v>
      </c>
      <c r="O37" s="16">
        <f t="shared" si="1"/>
        <v>426.6</v>
      </c>
      <c r="P37" s="16">
        <f t="shared" si="2"/>
        <v>777.6999999999999</v>
      </c>
      <c r="Q37" s="14">
        <v>1990</v>
      </c>
      <c r="U37" s="162"/>
      <c r="AK37" s="253"/>
      <c r="AL37" s="253"/>
      <c r="AM37" s="253"/>
      <c r="AN37" s="253"/>
      <c r="AO37" s="253"/>
      <c r="AP37" s="253"/>
      <c r="AQ37" s="253"/>
      <c r="AR37" s="253"/>
      <c r="AS37" s="253"/>
      <c r="AT37" s="253"/>
      <c r="AU37" s="253"/>
      <c r="AV37" s="253"/>
      <c r="AW37" s="253"/>
      <c r="AX37" s="253"/>
      <c r="AY37" s="253"/>
      <c r="AZ37" s="253"/>
    </row>
    <row r="38" spans="1:52" s="15" customFormat="1" ht="19.5" customHeight="1" thickBot="1">
      <c r="A38" s="14">
        <v>1991</v>
      </c>
      <c r="B38" s="16">
        <v>111.6</v>
      </c>
      <c r="C38" s="16">
        <v>75</v>
      </c>
      <c r="D38" s="16">
        <v>78</v>
      </c>
      <c r="E38" s="16">
        <v>20.9</v>
      </c>
      <c r="F38" s="16">
        <v>14.9</v>
      </c>
      <c r="G38" s="17">
        <v>28</v>
      </c>
      <c r="H38" s="16">
        <v>32.8</v>
      </c>
      <c r="I38" s="16">
        <v>96.6</v>
      </c>
      <c r="J38" s="16">
        <v>42.8</v>
      </c>
      <c r="K38" s="16">
        <v>43.6</v>
      </c>
      <c r="L38" s="16">
        <v>97.8</v>
      </c>
      <c r="M38" s="237">
        <v>54</v>
      </c>
      <c r="N38" s="234">
        <f t="shared" si="0"/>
        <v>328.4</v>
      </c>
      <c r="O38" s="16">
        <f t="shared" si="1"/>
        <v>367.59999999999997</v>
      </c>
      <c r="P38" s="16">
        <f t="shared" si="2"/>
        <v>695.9999999999999</v>
      </c>
      <c r="Q38" s="14">
        <v>1991</v>
      </c>
      <c r="U38" s="162"/>
      <c r="AK38" s="253"/>
      <c r="AL38" s="253"/>
      <c r="AM38" s="253"/>
      <c r="AN38" s="253"/>
      <c r="AO38" s="253"/>
      <c r="AP38" s="253"/>
      <c r="AQ38" s="253"/>
      <c r="AR38" s="253"/>
      <c r="AS38" s="253"/>
      <c r="AT38" s="253"/>
      <c r="AU38" s="253"/>
      <c r="AV38" s="253"/>
      <c r="AW38" s="253"/>
      <c r="AX38" s="253"/>
      <c r="AY38" s="253"/>
      <c r="AZ38" s="253"/>
    </row>
    <row r="39" spans="1:52" s="15" customFormat="1" ht="19.5" customHeight="1" thickBot="1">
      <c r="A39" s="14">
        <v>1992</v>
      </c>
      <c r="B39" s="16">
        <v>137.5</v>
      </c>
      <c r="C39" s="16">
        <v>74.1</v>
      </c>
      <c r="D39" s="16">
        <v>47.5</v>
      </c>
      <c r="E39" s="16">
        <v>32.2</v>
      </c>
      <c r="F39" s="16">
        <v>115.5</v>
      </c>
      <c r="G39" s="17">
        <v>44.7</v>
      </c>
      <c r="H39" s="16">
        <v>23.1</v>
      </c>
      <c r="I39" s="16">
        <v>38.8</v>
      </c>
      <c r="J39" s="16">
        <v>43.3</v>
      </c>
      <c r="K39" s="16">
        <v>124.7</v>
      </c>
      <c r="L39" s="16">
        <v>42.3</v>
      </c>
      <c r="M39" s="237">
        <v>70.4</v>
      </c>
      <c r="N39" s="234">
        <f t="shared" si="0"/>
        <v>451.5</v>
      </c>
      <c r="O39" s="16">
        <f t="shared" si="1"/>
        <v>342.6</v>
      </c>
      <c r="P39" s="16">
        <f t="shared" si="2"/>
        <v>794.0999999999999</v>
      </c>
      <c r="Q39" s="14">
        <v>1992</v>
      </c>
      <c r="U39" s="162"/>
      <c r="AK39" s="253"/>
      <c r="AL39" s="253"/>
      <c r="AM39" s="253"/>
      <c r="AN39" s="253"/>
      <c r="AO39" s="253"/>
      <c r="AP39" s="253"/>
      <c r="AQ39" s="253"/>
      <c r="AR39" s="253"/>
      <c r="AS39" s="253"/>
      <c r="AT39" s="253"/>
      <c r="AU39" s="253"/>
      <c r="AV39" s="253"/>
      <c r="AW39" s="253"/>
      <c r="AX39" s="253"/>
      <c r="AY39" s="253"/>
      <c r="AZ39" s="253"/>
    </row>
    <row r="40" spans="1:52" s="15" customFormat="1" ht="19.5" customHeight="1" thickBot="1">
      <c r="A40" s="14">
        <v>1993</v>
      </c>
      <c r="B40" s="16">
        <v>121.1</v>
      </c>
      <c r="C40" s="16">
        <v>59.2</v>
      </c>
      <c r="D40" s="16">
        <v>130.8</v>
      </c>
      <c r="E40" s="16">
        <v>36.1</v>
      </c>
      <c r="F40" s="16">
        <v>12.6</v>
      </c>
      <c r="G40" s="17">
        <v>58.6</v>
      </c>
      <c r="H40" s="16">
        <v>46.3</v>
      </c>
      <c r="I40" s="16">
        <v>40.2</v>
      </c>
      <c r="J40" s="16">
        <v>154.3</v>
      </c>
      <c r="K40" s="16">
        <v>54.1</v>
      </c>
      <c r="L40" s="16">
        <v>161</v>
      </c>
      <c r="M40" s="237">
        <v>114.5</v>
      </c>
      <c r="N40" s="234">
        <f t="shared" si="0"/>
        <v>418.4000000000001</v>
      </c>
      <c r="O40" s="16">
        <f t="shared" si="1"/>
        <v>570.4000000000001</v>
      </c>
      <c r="P40" s="16">
        <f t="shared" si="2"/>
        <v>988.8000000000001</v>
      </c>
      <c r="Q40" s="14">
        <v>1993</v>
      </c>
      <c r="U40" s="162"/>
      <c r="AK40" s="253"/>
      <c r="AL40" s="253"/>
      <c r="AM40" s="253"/>
      <c r="AN40" s="253"/>
      <c r="AO40" s="253"/>
      <c r="AP40" s="253"/>
      <c r="AQ40" s="253"/>
      <c r="AR40" s="253"/>
      <c r="AS40" s="253"/>
      <c r="AT40" s="253"/>
      <c r="AU40" s="253"/>
      <c r="AV40" s="253"/>
      <c r="AW40" s="253"/>
      <c r="AX40" s="253"/>
      <c r="AY40" s="253"/>
      <c r="AZ40" s="253"/>
    </row>
    <row r="41" spans="1:52" s="15" customFormat="1" ht="19.5" customHeight="1" thickBot="1">
      <c r="A41" s="14">
        <v>1994</v>
      </c>
      <c r="B41" s="16">
        <v>40.1</v>
      </c>
      <c r="C41" s="16">
        <v>183.2</v>
      </c>
      <c r="D41" s="16">
        <v>132.9</v>
      </c>
      <c r="E41" s="16">
        <v>22.6</v>
      </c>
      <c r="F41" s="16">
        <v>136</v>
      </c>
      <c r="G41" s="17">
        <v>59</v>
      </c>
      <c r="H41" s="16">
        <v>40.6</v>
      </c>
      <c r="I41" s="16">
        <v>67.8</v>
      </c>
      <c r="J41" s="16">
        <v>39.8</v>
      </c>
      <c r="K41" s="16">
        <v>49.8</v>
      </c>
      <c r="L41" s="16">
        <v>118.6</v>
      </c>
      <c r="M41" s="237">
        <v>108.7</v>
      </c>
      <c r="N41" s="234">
        <f t="shared" si="0"/>
        <v>573.8</v>
      </c>
      <c r="O41" s="16">
        <f t="shared" si="1"/>
        <v>425.3</v>
      </c>
      <c r="P41" s="16">
        <f t="shared" si="2"/>
        <v>999.0999999999999</v>
      </c>
      <c r="Q41" s="14">
        <v>1994</v>
      </c>
      <c r="U41" s="162"/>
      <c r="AK41" s="253"/>
      <c r="AL41" s="253"/>
      <c r="AM41" s="253"/>
      <c r="AN41" s="253"/>
      <c r="AO41" s="253"/>
      <c r="AP41" s="253"/>
      <c r="AQ41" s="253"/>
      <c r="AR41" s="253"/>
      <c r="AS41" s="253"/>
      <c r="AT41" s="253"/>
      <c r="AU41" s="253"/>
      <c r="AV41" s="253"/>
      <c r="AW41" s="253"/>
      <c r="AX41" s="253"/>
      <c r="AY41" s="253"/>
      <c r="AZ41" s="253"/>
    </row>
    <row r="42" spans="1:52" s="15" customFormat="1" ht="19.5" customHeight="1" thickBot="1">
      <c r="A42" s="14">
        <v>1995</v>
      </c>
      <c r="B42" s="16">
        <v>84.6</v>
      </c>
      <c r="C42" s="16">
        <v>132.9</v>
      </c>
      <c r="D42" s="16">
        <v>126.7</v>
      </c>
      <c r="E42" s="16">
        <v>89.6</v>
      </c>
      <c r="F42" s="16">
        <v>98.2</v>
      </c>
      <c r="G42" s="17">
        <v>40.2</v>
      </c>
      <c r="H42" s="16">
        <v>61.7</v>
      </c>
      <c r="I42" s="16">
        <v>49.5</v>
      </c>
      <c r="J42" s="16">
        <v>53.3</v>
      </c>
      <c r="K42" s="16">
        <v>42.1</v>
      </c>
      <c r="L42" s="16">
        <v>91.6</v>
      </c>
      <c r="M42" s="237">
        <v>16.1</v>
      </c>
      <c r="N42" s="234">
        <f t="shared" si="0"/>
        <v>572.2</v>
      </c>
      <c r="O42" s="16">
        <f t="shared" si="1"/>
        <v>314.3</v>
      </c>
      <c r="P42" s="16">
        <f t="shared" si="2"/>
        <v>886.5000000000001</v>
      </c>
      <c r="Q42" s="14">
        <v>1995</v>
      </c>
      <c r="U42" s="162"/>
      <c r="AK42" s="253"/>
      <c r="AL42" s="253"/>
      <c r="AM42" s="253"/>
      <c r="AN42" s="253"/>
      <c r="AO42" s="253"/>
      <c r="AP42" s="253"/>
      <c r="AQ42" s="253"/>
      <c r="AR42" s="253"/>
      <c r="AS42" s="253"/>
      <c r="AT42" s="253"/>
      <c r="AU42" s="253"/>
      <c r="AV42" s="253"/>
      <c r="AW42" s="253"/>
      <c r="AX42" s="253"/>
      <c r="AY42" s="253"/>
      <c r="AZ42" s="253"/>
    </row>
    <row r="43" spans="1:52" s="15" customFormat="1" ht="19.5" customHeight="1" thickBot="1">
      <c r="A43" s="14">
        <v>1996</v>
      </c>
      <c r="B43" s="16">
        <v>27.9</v>
      </c>
      <c r="C43" s="16">
        <v>30.3</v>
      </c>
      <c r="D43" s="16">
        <v>8.1</v>
      </c>
      <c r="E43" s="16">
        <v>56.3</v>
      </c>
      <c r="F43" s="16">
        <v>11.1</v>
      </c>
      <c r="G43" s="17">
        <v>5.7</v>
      </c>
      <c r="H43" s="16">
        <v>81.9</v>
      </c>
      <c r="I43" s="16">
        <v>23</v>
      </c>
      <c r="J43" s="16">
        <v>40.9</v>
      </c>
      <c r="K43" s="16">
        <v>155.6</v>
      </c>
      <c r="L43" s="16">
        <v>67.2</v>
      </c>
      <c r="M43" s="237">
        <v>69.7</v>
      </c>
      <c r="N43" s="234">
        <f t="shared" si="0"/>
        <v>139.39999999999998</v>
      </c>
      <c r="O43" s="16">
        <f t="shared" si="1"/>
        <v>438.29999999999995</v>
      </c>
      <c r="P43" s="16">
        <f t="shared" si="2"/>
        <v>577.6999999999999</v>
      </c>
      <c r="Q43" s="14">
        <v>1996</v>
      </c>
      <c r="U43" s="162"/>
      <c r="AK43" s="253"/>
      <c r="AL43" s="253"/>
      <c r="AM43" s="253"/>
      <c r="AN43" s="253"/>
      <c r="AO43" s="253"/>
      <c r="AP43" s="253"/>
      <c r="AQ43" s="253"/>
      <c r="AR43" s="253"/>
      <c r="AS43" s="253"/>
      <c r="AT43" s="253"/>
      <c r="AU43" s="253"/>
      <c r="AV43" s="253"/>
      <c r="AW43" s="253"/>
      <c r="AX43" s="253"/>
      <c r="AY43" s="253"/>
      <c r="AZ43" s="253"/>
    </row>
    <row r="44" spans="1:52" s="15" customFormat="1" ht="19.5" customHeight="1" thickBot="1">
      <c r="A44" s="14">
        <v>1997</v>
      </c>
      <c r="B44" s="16">
        <v>100.5</v>
      </c>
      <c r="C44" s="16">
        <v>54.6</v>
      </c>
      <c r="D44" s="16">
        <v>6.2</v>
      </c>
      <c r="E44" s="16">
        <v>95.2</v>
      </c>
      <c r="F44" s="16">
        <v>34.1</v>
      </c>
      <c r="G44" s="17">
        <v>45.3</v>
      </c>
      <c r="H44" s="16">
        <v>74.8</v>
      </c>
      <c r="I44" s="16">
        <v>82.2</v>
      </c>
      <c r="J44" s="16">
        <v>96.9</v>
      </c>
      <c r="K44" s="16">
        <v>55.8</v>
      </c>
      <c r="L44" s="16">
        <v>27.1</v>
      </c>
      <c r="M44" s="237">
        <v>55.8</v>
      </c>
      <c r="N44" s="234">
        <f t="shared" si="0"/>
        <v>335.90000000000003</v>
      </c>
      <c r="O44" s="16">
        <f t="shared" si="1"/>
        <v>392.6</v>
      </c>
      <c r="P44" s="16">
        <f t="shared" si="2"/>
        <v>728.5</v>
      </c>
      <c r="Q44" s="14">
        <v>1997</v>
      </c>
      <c r="U44" s="162"/>
      <c r="AK44" s="253"/>
      <c r="AL44" s="253"/>
      <c r="AM44" s="253"/>
      <c r="AN44" s="253"/>
      <c r="AO44" s="253"/>
      <c r="AP44" s="253"/>
      <c r="AQ44" s="253"/>
      <c r="AR44" s="253"/>
      <c r="AS44" s="253"/>
      <c r="AT44" s="253"/>
      <c r="AU44" s="253"/>
      <c r="AV44" s="253"/>
      <c r="AW44" s="253"/>
      <c r="AX44" s="253"/>
      <c r="AY44" s="253"/>
      <c r="AZ44" s="253"/>
    </row>
    <row r="45" spans="1:52" s="15" customFormat="1" ht="19.5" customHeight="1" thickBot="1">
      <c r="A45" s="14">
        <v>1998</v>
      </c>
      <c r="B45" s="18">
        <v>26.7</v>
      </c>
      <c r="C45" s="18">
        <v>75.4</v>
      </c>
      <c r="D45" s="18">
        <v>56.3</v>
      </c>
      <c r="E45" s="18">
        <v>22.4</v>
      </c>
      <c r="F45" s="18">
        <v>102.1</v>
      </c>
      <c r="G45" s="18">
        <v>111.3</v>
      </c>
      <c r="H45" s="19">
        <v>28.3</v>
      </c>
      <c r="I45" s="18">
        <v>133.3</v>
      </c>
      <c r="J45" s="18">
        <v>52.1</v>
      </c>
      <c r="K45" s="18">
        <v>66.9</v>
      </c>
      <c r="L45" s="16">
        <v>137.9</v>
      </c>
      <c r="M45" s="237">
        <v>196.9</v>
      </c>
      <c r="N45" s="234">
        <f t="shared" si="0"/>
        <v>394.2</v>
      </c>
      <c r="O45" s="16">
        <f t="shared" si="1"/>
        <v>615.4</v>
      </c>
      <c r="P45" s="16">
        <f t="shared" si="2"/>
        <v>1009.5999999999999</v>
      </c>
      <c r="Q45" s="14">
        <v>1998</v>
      </c>
      <c r="U45" s="162"/>
      <c r="AK45" s="253"/>
      <c r="AL45" s="253"/>
      <c r="AM45" s="253"/>
      <c r="AN45" s="253"/>
      <c r="AO45" s="253"/>
      <c r="AP45" s="253"/>
      <c r="AQ45" s="253"/>
      <c r="AR45" s="253"/>
      <c r="AS45" s="253"/>
      <c r="AT45" s="253"/>
      <c r="AU45" s="253"/>
      <c r="AV45" s="253"/>
      <c r="AW45" s="253"/>
      <c r="AX45" s="253"/>
      <c r="AY45" s="253"/>
      <c r="AZ45" s="253"/>
    </row>
    <row r="46" spans="1:52" s="15" customFormat="1" ht="19.5" customHeight="1" thickBot="1">
      <c r="A46" s="14">
        <v>1999</v>
      </c>
      <c r="B46" s="18">
        <v>60.1</v>
      </c>
      <c r="C46" s="18">
        <v>68.4</v>
      </c>
      <c r="D46" s="18">
        <v>72.3</v>
      </c>
      <c r="E46" s="18">
        <v>67.6</v>
      </c>
      <c r="F46" s="18">
        <v>76</v>
      </c>
      <c r="G46" s="18">
        <v>47</v>
      </c>
      <c r="H46" s="19">
        <v>89</v>
      </c>
      <c r="I46" s="18">
        <v>56.5</v>
      </c>
      <c r="J46" s="18">
        <v>68.8</v>
      </c>
      <c r="K46" s="18">
        <v>79.7</v>
      </c>
      <c r="L46" s="16">
        <v>62.6</v>
      </c>
      <c r="M46" s="237">
        <v>32</v>
      </c>
      <c r="N46" s="234">
        <f t="shared" si="0"/>
        <v>391.4</v>
      </c>
      <c r="O46" s="16">
        <f t="shared" si="1"/>
        <v>388.6</v>
      </c>
      <c r="P46" s="16">
        <f t="shared" si="2"/>
        <v>780</v>
      </c>
      <c r="Q46" s="14">
        <v>1999</v>
      </c>
      <c r="U46" s="162"/>
      <c r="AK46" s="253"/>
      <c r="AL46" s="253"/>
      <c r="AM46" s="253"/>
      <c r="AN46" s="253"/>
      <c r="AO46" s="253"/>
      <c r="AP46" s="253"/>
      <c r="AQ46" s="253"/>
      <c r="AR46" s="253"/>
      <c r="AS46" s="253"/>
      <c r="AT46" s="253"/>
      <c r="AU46" s="253"/>
      <c r="AV46" s="253"/>
      <c r="AW46" s="253"/>
      <c r="AX46" s="253"/>
      <c r="AY46" s="253"/>
      <c r="AZ46" s="253"/>
    </row>
    <row r="47" spans="1:52" s="15" customFormat="1" ht="19.5" customHeight="1" thickBot="1">
      <c r="A47" s="14">
        <v>2000</v>
      </c>
      <c r="B47" s="18">
        <v>56.2</v>
      </c>
      <c r="C47" s="18">
        <v>131.5</v>
      </c>
      <c r="D47" s="18">
        <v>82.2</v>
      </c>
      <c r="E47" s="18">
        <v>95.6</v>
      </c>
      <c r="F47" s="18">
        <v>92.6</v>
      </c>
      <c r="G47" s="18">
        <v>57.2</v>
      </c>
      <c r="H47" s="19">
        <v>80</v>
      </c>
      <c r="I47" s="18">
        <v>44.1</v>
      </c>
      <c r="J47" s="18">
        <v>111.7</v>
      </c>
      <c r="K47" s="18">
        <v>78.9</v>
      </c>
      <c r="L47" s="16">
        <v>86.8</v>
      </c>
      <c r="M47" s="237">
        <v>53.6</v>
      </c>
      <c r="N47" s="234">
        <f t="shared" si="0"/>
        <v>515.3000000000001</v>
      </c>
      <c r="O47" s="16">
        <f t="shared" si="1"/>
        <v>455.1000000000001</v>
      </c>
      <c r="P47" s="16">
        <f t="shared" si="2"/>
        <v>970.4000000000001</v>
      </c>
      <c r="Q47" s="14">
        <v>2000</v>
      </c>
      <c r="U47" s="162"/>
      <c r="AK47" s="253"/>
      <c r="AL47" s="253"/>
      <c r="AM47" s="253"/>
      <c r="AN47" s="253"/>
      <c r="AO47" s="253"/>
      <c r="AP47" s="253"/>
      <c r="AQ47" s="253"/>
      <c r="AR47" s="253"/>
      <c r="AS47" s="253"/>
      <c r="AT47" s="253"/>
      <c r="AU47" s="253"/>
      <c r="AV47" s="253"/>
      <c r="AW47" s="253"/>
      <c r="AX47" s="253"/>
      <c r="AY47" s="253"/>
      <c r="AZ47" s="253"/>
    </row>
    <row r="48" spans="1:52" s="15" customFormat="1" ht="19.5" customHeight="1" thickBot="1">
      <c r="A48" s="14">
        <v>2001</v>
      </c>
      <c r="B48" s="18">
        <v>38</v>
      </c>
      <c r="C48" s="18">
        <v>53.9</v>
      </c>
      <c r="D48" s="18">
        <v>60.4</v>
      </c>
      <c r="E48" s="18">
        <v>75.5</v>
      </c>
      <c r="F48" s="18">
        <v>91.6</v>
      </c>
      <c r="G48" s="18">
        <v>83.6</v>
      </c>
      <c r="H48" s="19">
        <v>40.5</v>
      </c>
      <c r="I48" s="18">
        <v>102.3</v>
      </c>
      <c r="J48" s="18">
        <v>38.4</v>
      </c>
      <c r="K48" s="18">
        <v>70.8</v>
      </c>
      <c r="L48" s="16">
        <v>89.4</v>
      </c>
      <c r="M48" s="237">
        <v>47.2</v>
      </c>
      <c r="N48" s="234">
        <f t="shared" si="0"/>
        <v>403</v>
      </c>
      <c r="O48" s="16">
        <f t="shared" si="1"/>
        <v>388.59999999999997</v>
      </c>
      <c r="P48" s="16">
        <f t="shared" si="2"/>
        <v>791.5999999999999</v>
      </c>
      <c r="Q48" s="14">
        <v>2001</v>
      </c>
      <c r="U48" s="162"/>
      <c r="AK48" s="253"/>
      <c r="AL48" s="253"/>
      <c r="AM48" s="253"/>
      <c r="AN48" s="253"/>
      <c r="AO48" s="253"/>
      <c r="AP48" s="253"/>
      <c r="AQ48" s="253"/>
      <c r="AR48" s="253"/>
      <c r="AS48" s="253"/>
      <c r="AT48" s="253"/>
      <c r="AU48" s="253"/>
      <c r="AV48" s="253"/>
      <c r="AW48" s="253"/>
      <c r="AX48" s="253"/>
      <c r="AY48" s="253"/>
      <c r="AZ48" s="253"/>
    </row>
    <row r="49" spans="1:52" s="15" customFormat="1" ht="19.5" customHeight="1" thickBot="1">
      <c r="A49" s="14">
        <v>2002</v>
      </c>
      <c r="B49" s="20">
        <v>79.5</v>
      </c>
      <c r="C49" s="20">
        <v>98.4</v>
      </c>
      <c r="D49" s="20">
        <v>63</v>
      </c>
      <c r="E49" s="20">
        <v>124.4</v>
      </c>
      <c r="F49" s="20">
        <v>43</v>
      </c>
      <c r="G49" s="21">
        <v>49.4</v>
      </c>
      <c r="H49" s="22">
        <v>44.7</v>
      </c>
      <c r="I49" s="20">
        <v>79.6</v>
      </c>
      <c r="J49" s="20">
        <v>113.3</v>
      </c>
      <c r="K49" s="20">
        <v>108.5</v>
      </c>
      <c r="L49" s="20">
        <v>36.5</v>
      </c>
      <c r="M49" s="237">
        <v>118.12</v>
      </c>
      <c r="N49" s="234">
        <f t="shared" si="0"/>
        <v>457.7</v>
      </c>
      <c r="O49" s="16">
        <f t="shared" si="1"/>
        <v>500.72</v>
      </c>
      <c r="P49" s="16">
        <f t="shared" si="2"/>
        <v>958.42</v>
      </c>
      <c r="Q49" s="14">
        <v>2002</v>
      </c>
      <c r="U49" s="162"/>
      <c r="AK49" s="253"/>
      <c r="AL49" s="253"/>
      <c r="AM49" s="253"/>
      <c r="AN49" s="253"/>
      <c r="AO49" s="253"/>
      <c r="AP49" s="253"/>
      <c r="AQ49" s="253"/>
      <c r="AR49" s="253"/>
      <c r="AS49" s="253"/>
      <c r="AT49" s="253"/>
      <c r="AU49" s="253"/>
      <c r="AV49" s="253"/>
      <c r="AW49" s="253"/>
      <c r="AX49" s="253"/>
      <c r="AY49" s="253"/>
      <c r="AZ49" s="253"/>
    </row>
    <row r="50" spans="1:52" s="15" customFormat="1" ht="19.5" customHeight="1" thickBot="1">
      <c r="A50" s="14">
        <v>2003</v>
      </c>
      <c r="B50" s="20">
        <v>80</v>
      </c>
      <c r="C50" s="20">
        <v>79.5</v>
      </c>
      <c r="D50" s="20">
        <v>86.5</v>
      </c>
      <c r="E50" s="20">
        <v>25.4</v>
      </c>
      <c r="F50" s="20">
        <v>28.8</v>
      </c>
      <c r="G50" s="21">
        <v>56.7</v>
      </c>
      <c r="H50" s="22">
        <v>106.8</v>
      </c>
      <c r="I50" s="20">
        <v>48.1</v>
      </c>
      <c r="J50" s="20">
        <v>94.4</v>
      </c>
      <c r="K50" s="20">
        <v>28.5</v>
      </c>
      <c r="L50" s="20">
        <v>80.2</v>
      </c>
      <c r="M50" s="237">
        <v>49.4</v>
      </c>
      <c r="N50" s="234">
        <f aca="true" t="shared" si="3" ref="N50:N55">SUM(B50:G50)</f>
        <v>356.9</v>
      </c>
      <c r="O50" s="16">
        <f aca="true" t="shared" si="4" ref="O50:O55">SUM(H50:M50)</f>
        <v>407.4</v>
      </c>
      <c r="P50" s="16">
        <f aca="true" t="shared" si="5" ref="P50:P56">SUM(B50:M50)</f>
        <v>764.3000000000001</v>
      </c>
      <c r="Q50" s="14">
        <v>2003</v>
      </c>
      <c r="U50" s="162"/>
      <c r="AK50" s="253"/>
      <c r="AL50" s="253"/>
      <c r="AM50" s="253"/>
      <c r="AN50" s="253"/>
      <c r="AO50" s="253"/>
      <c r="AP50" s="253"/>
      <c r="AQ50" s="253"/>
      <c r="AR50" s="253"/>
      <c r="AS50" s="253"/>
      <c r="AT50" s="253"/>
      <c r="AU50" s="253"/>
      <c r="AV50" s="253"/>
      <c r="AW50" s="253"/>
      <c r="AX50" s="253"/>
      <c r="AY50" s="253"/>
      <c r="AZ50" s="253"/>
    </row>
    <row r="51" spans="1:19" ht="19.5" customHeight="1" thickBot="1">
      <c r="A51" s="14">
        <v>2004</v>
      </c>
      <c r="B51" s="20">
        <v>34.8</v>
      </c>
      <c r="C51" s="20">
        <v>75.3</v>
      </c>
      <c r="D51" s="20">
        <v>119.8</v>
      </c>
      <c r="E51" s="20">
        <v>69.4</v>
      </c>
      <c r="F51" s="20">
        <v>43.4</v>
      </c>
      <c r="G51" s="21">
        <v>58.2</v>
      </c>
      <c r="H51" s="22">
        <v>67.2</v>
      </c>
      <c r="I51" s="20">
        <v>70.3</v>
      </c>
      <c r="J51" s="20">
        <v>98</v>
      </c>
      <c r="K51" s="20">
        <v>139.7</v>
      </c>
      <c r="L51" s="20">
        <v>60</v>
      </c>
      <c r="M51" s="237">
        <v>34.3</v>
      </c>
      <c r="N51" s="234">
        <f t="shared" si="3"/>
        <v>400.8999999999999</v>
      </c>
      <c r="O51" s="16">
        <f t="shared" si="4"/>
        <v>469.5</v>
      </c>
      <c r="P51" s="16">
        <f t="shared" si="5"/>
        <v>870.3999999999999</v>
      </c>
      <c r="Q51" s="14">
        <v>2004</v>
      </c>
      <c r="R51" s="83"/>
      <c r="S51" s="15"/>
    </row>
    <row r="52" spans="1:52" s="161" customFormat="1" ht="19.5" customHeight="1" thickBot="1">
      <c r="A52" s="159">
        <v>2005</v>
      </c>
      <c r="B52" s="20">
        <v>85.9</v>
      </c>
      <c r="C52" s="20">
        <v>57.2</v>
      </c>
      <c r="D52" s="20">
        <v>61.2</v>
      </c>
      <c r="E52" s="20">
        <v>67.4</v>
      </c>
      <c r="F52" s="20">
        <v>62.4</v>
      </c>
      <c r="G52" s="246">
        <v>55.2</v>
      </c>
      <c r="H52" s="22">
        <v>84.1</v>
      </c>
      <c r="I52" s="20">
        <v>32</v>
      </c>
      <c r="J52" s="20">
        <v>118.7</v>
      </c>
      <c r="K52" s="20">
        <v>85</v>
      </c>
      <c r="L52" s="20">
        <v>45.4</v>
      </c>
      <c r="M52" s="238">
        <v>40.7</v>
      </c>
      <c r="N52" s="235">
        <f t="shared" si="3"/>
        <v>389.3</v>
      </c>
      <c r="O52" s="160">
        <f t="shared" si="4"/>
        <v>405.9</v>
      </c>
      <c r="P52" s="160">
        <f t="shared" si="5"/>
        <v>795.2</v>
      </c>
      <c r="Q52" s="159">
        <v>2005</v>
      </c>
      <c r="AK52" s="254"/>
      <c r="AL52" s="254"/>
      <c r="AM52" s="254"/>
      <c r="AN52" s="254"/>
      <c r="AO52" s="254"/>
      <c r="AP52" s="254"/>
      <c r="AQ52" s="254"/>
      <c r="AR52" s="254"/>
      <c r="AS52" s="254"/>
      <c r="AT52" s="254"/>
      <c r="AU52" s="254"/>
      <c r="AV52" s="254"/>
      <c r="AW52" s="254"/>
      <c r="AX52" s="254"/>
      <c r="AY52" s="254"/>
      <c r="AZ52" s="254"/>
    </row>
    <row r="53" spans="1:52" s="161" customFormat="1" ht="19.5" customHeight="1" thickBot="1">
      <c r="A53" s="159">
        <v>2006</v>
      </c>
      <c r="B53" s="20">
        <v>87.6</v>
      </c>
      <c r="C53" s="20">
        <v>46.1</v>
      </c>
      <c r="D53" s="20">
        <v>25.9</v>
      </c>
      <c r="E53" s="20">
        <v>55</v>
      </c>
      <c r="F53" s="20">
        <v>70.7</v>
      </c>
      <c r="G53" s="21">
        <v>45.9</v>
      </c>
      <c r="H53" s="22">
        <v>83.9</v>
      </c>
      <c r="I53" s="20">
        <v>25.7</v>
      </c>
      <c r="J53" s="20">
        <v>59.6</v>
      </c>
      <c r="K53" s="20">
        <v>106.7</v>
      </c>
      <c r="L53" s="20">
        <v>12.3</v>
      </c>
      <c r="M53" s="238">
        <v>79.6</v>
      </c>
      <c r="N53" s="235">
        <f t="shared" si="3"/>
        <v>331.2</v>
      </c>
      <c r="O53" s="160">
        <f t="shared" si="4"/>
        <v>367.80000000000007</v>
      </c>
      <c r="P53" s="160">
        <f t="shared" si="5"/>
        <v>699</v>
      </c>
      <c r="Q53" s="159">
        <v>2006</v>
      </c>
      <c r="AK53" s="254"/>
      <c r="AL53" s="254"/>
      <c r="AM53" s="254"/>
      <c r="AN53" s="254"/>
      <c r="AO53" s="254"/>
      <c r="AP53" s="254"/>
      <c r="AQ53" s="254"/>
      <c r="AR53" s="254"/>
      <c r="AS53" s="254"/>
      <c r="AT53" s="254"/>
      <c r="AU53" s="254"/>
      <c r="AV53" s="254"/>
      <c r="AW53" s="254"/>
      <c r="AX53" s="254"/>
      <c r="AY53" s="254"/>
      <c r="AZ53" s="254"/>
    </row>
    <row r="54" spans="1:52" s="161" customFormat="1" ht="19.5" customHeight="1" thickBot="1">
      <c r="A54" s="159">
        <v>2007</v>
      </c>
      <c r="B54" s="20">
        <v>73.6</v>
      </c>
      <c r="C54" s="20">
        <v>61.1</v>
      </c>
      <c r="D54" s="20">
        <v>133</v>
      </c>
      <c r="E54" s="20">
        <v>86.7</v>
      </c>
      <c r="F54" s="20">
        <v>60.7</v>
      </c>
      <c r="G54" s="21">
        <v>0.6</v>
      </c>
      <c r="H54" s="22">
        <v>131.1</v>
      </c>
      <c r="I54" s="20">
        <v>98</v>
      </c>
      <c r="J54" s="20">
        <v>106.9</v>
      </c>
      <c r="K54" s="20">
        <v>68.4</v>
      </c>
      <c r="L54" s="20">
        <v>84.9</v>
      </c>
      <c r="M54" s="238">
        <v>59.3</v>
      </c>
      <c r="N54" s="235">
        <f t="shared" si="3"/>
        <v>415.7</v>
      </c>
      <c r="O54" s="160">
        <f t="shared" si="4"/>
        <v>548.5999999999999</v>
      </c>
      <c r="P54" s="160">
        <f t="shared" si="5"/>
        <v>964.2999999999998</v>
      </c>
      <c r="Q54" s="159">
        <v>2007</v>
      </c>
      <c r="AK54" s="254"/>
      <c r="AL54" s="254"/>
      <c r="AM54" s="254"/>
      <c r="AN54" s="254"/>
      <c r="AO54" s="254"/>
      <c r="AP54" s="254"/>
      <c r="AQ54" s="254"/>
      <c r="AR54" s="254"/>
      <c r="AS54" s="254"/>
      <c r="AT54" s="254"/>
      <c r="AU54" s="254"/>
      <c r="AV54" s="254"/>
      <c r="AW54" s="254"/>
      <c r="AX54" s="254"/>
      <c r="AY54" s="254"/>
      <c r="AZ54" s="254"/>
    </row>
    <row r="55" spans="1:52" s="161" customFormat="1" ht="19.5" customHeight="1" thickBot="1">
      <c r="A55" s="159">
        <v>2008</v>
      </c>
      <c r="B55" s="20">
        <v>72.12</v>
      </c>
      <c r="C55" s="20">
        <v>79.57</v>
      </c>
      <c r="D55" s="20">
        <v>120.1</v>
      </c>
      <c r="E55" s="20">
        <v>38.7</v>
      </c>
      <c r="F55" s="20">
        <v>79.6</v>
      </c>
      <c r="G55" s="21">
        <v>37.4</v>
      </c>
      <c r="H55" s="22">
        <v>69.2</v>
      </c>
      <c r="I55" s="20">
        <v>31.8</v>
      </c>
      <c r="J55" s="20">
        <v>71</v>
      </c>
      <c r="K55" s="20">
        <v>71.3</v>
      </c>
      <c r="L55" s="20">
        <v>57.2</v>
      </c>
      <c r="M55" s="238">
        <v>58.3</v>
      </c>
      <c r="N55" s="235">
        <f t="shared" si="3"/>
        <v>427.4899999999999</v>
      </c>
      <c r="O55" s="160">
        <f t="shared" si="4"/>
        <v>358.8</v>
      </c>
      <c r="P55" s="160">
        <f t="shared" si="5"/>
        <v>786.2899999999998</v>
      </c>
      <c r="Q55" s="159">
        <v>2008</v>
      </c>
      <c r="AK55" s="254"/>
      <c r="AL55" s="254"/>
      <c r="AM55" s="254"/>
      <c r="AN55" s="254"/>
      <c r="AO55" s="254"/>
      <c r="AP55" s="254"/>
      <c r="AQ55" s="254"/>
      <c r="AR55" s="254"/>
      <c r="AS55" s="254"/>
      <c r="AT55" s="254"/>
      <c r="AU55" s="254"/>
      <c r="AV55" s="254"/>
      <c r="AW55" s="254"/>
      <c r="AX55" s="254"/>
      <c r="AY55" s="254"/>
      <c r="AZ55" s="254"/>
    </row>
    <row r="56" spans="1:52" s="161" customFormat="1" ht="19.5" customHeight="1" thickBot="1">
      <c r="A56" s="159">
        <v>2009</v>
      </c>
      <c r="B56" s="20">
        <v>60.2</v>
      </c>
      <c r="C56" s="20">
        <v>27</v>
      </c>
      <c r="D56" s="20">
        <v>37.4</v>
      </c>
      <c r="E56" s="20">
        <v>57.9</v>
      </c>
      <c r="F56" s="20">
        <v>74.6</v>
      </c>
      <c r="G56" s="21">
        <v>21.4</v>
      </c>
      <c r="H56" s="22">
        <v>44.3</v>
      </c>
      <c r="I56" s="20">
        <v>73.7</v>
      </c>
      <c r="J56" s="20">
        <v>106.6</v>
      </c>
      <c r="K56" s="20">
        <v>21.2</v>
      </c>
      <c r="L56" s="20">
        <v>41.1</v>
      </c>
      <c r="M56" s="238">
        <v>74.4</v>
      </c>
      <c r="N56" s="235">
        <f aca="true" t="shared" si="6" ref="N56:N61">SUM(B56:G56)</f>
        <v>278.5</v>
      </c>
      <c r="O56" s="160">
        <f aca="true" t="shared" si="7" ref="O56:O61">SUM(H56:M56)</f>
        <v>361.29999999999995</v>
      </c>
      <c r="P56" s="160">
        <f t="shared" si="5"/>
        <v>639.8000000000001</v>
      </c>
      <c r="Q56" s="159">
        <v>2009</v>
      </c>
      <c r="AK56" s="254"/>
      <c r="AL56" s="254"/>
      <c r="AM56" s="254"/>
      <c r="AN56" s="254"/>
      <c r="AO56" s="254"/>
      <c r="AP56" s="254"/>
      <c r="AQ56" s="254"/>
      <c r="AR56" s="254"/>
      <c r="AS56" s="254"/>
      <c r="AT56" s="254"/>
      <c r="AU56" s="254"/>
      <c r="AV56" s="254"/>
      <c r="AW56" s="254"/>
      <c r="AX56" s="254"/>
      <c r="AY56" s="254"/>
      <c r="AZ56" s="254"/>
    </row>
    <row r="57" spans="1:52" s="161" customFormat="1" ht="19.5" customHeight="1" thickBot="1">
      <c r="A57" s="159">
        <v>2010</v>
      </c>
      <c r="B57" s="20">
        <v>97</v>
      </c>
      <c r="C57" s="20">
        <v>86.3</v>
      </c>
      <c r="D57" s="20">
        <v>46.2</v>
      </c>
      <c r="E57" s="20">
        <v>67.6</v>
      </c>
      <c r="F57" s="20">
        <v>54.1</v>
      </c>
      <c r="G57" s="271">
        <v>24.6</v>
      </c>
      <c r="H57" s="22">
        <v>62.7</v>
      </c>
      <c r="I57" s="20">
        <v>8.3</v>
      </c>
      <c r="J57" s="20">
        <v>73.3</v>
      </c>
      <c r="K57" s="20">
        <v>283.4</v>
      </c>
      <c r="L57" s="20">
        <v>59.8</v>
      </c>
      <c r="M57" s="238">
        <v>51.08</v>
      </c>
      <c r="N57" s="235">
        <f t="shared" si="6"/>
        <v>375.80000000000007</v>
      </c>
      <c r="O57" s="160">
        <f t="shared" si="7"/>
        <v>538.58</v>
      </c>
      <c r="P57" s="160">
        <f aca="true" t="shared" si="8" ref="P57:P62">SUM(B57:M57)</f>
        <v>914.38</v>
      </c>
      <c r="Q57" s="159">
        <v>2010</v>
      </c>
      <c r="AK57" s="254"/>
      <c r="AL57" s="254"/>
      <c r="AM57" s="254"/>
      <c r="AN57" s="254"/>
      <c r="AO57" s="254"/>
      <c r="AP57" s="254"/>
      <c r="AQ57" s="254"/>
      <c r="AR57" s="254"/>
      <c r="AS57" s="254"/>
      <c r="AT57" s="254"/>
      <c r="AU57" s="254"/>
      <c r="AV57" s="254"/>
      <c r="AW57" s="254"/>
      <c r="AX57" s="254"/>
      <c r="AY57" s="254"/>
      <c r="AZ57" s="254"/>
    </row>
    <row r="58" spans="1:52" s="161" customFormat="1" ht="19.5" customHeight="1" thickBot="1">
      <c r="A58" s="159">
        <v>2011</v>
      </c>
      <c r="B58" s="20">
        <v>92.79999999999998</v>
      </c>
      <c r="C58" s="20">
        <v>68.19999999999999</v>
      </c>
      <c r="D58" s="20">
        <v>80.80000000000001</v>
      </c>
      <c r="E58" s="20">
        <v>38.9</v>
      </c>
      <c r="F58" s="20">
        <v>14.4</v>
      </c>
      <c r="G58" s="21">
        <v>24</v>
      </c>
      <c r="H58" s="22">
        <v>28.9</v>
      </c>
      <c r="I58" s="20">
        <v>55.400000000000006</v>
      </c>
      <c r="J58" s="20">
        <v>51.30000000000001</v>
      </c>
      <c r="K58" s="20">
        <v>114.30000000000001</v>
      </c>
      <c r="L58" s="20">
        <v>45.99999999999999</v>
      </c>
      <c r="M58" s="238">
        <v>60.6</v>
      </c>
      <c r="N58" s="235">
        <f t="shared" si="6"/>
        <v>319.09999999999997</v>
      </c>
      <c r="O58" s="160">
        <f t="shared" si="7"/>
        <v>356.50000000000006</v>
      </c>
      <c r="P58" s="160">
        <f t="shared" si="8"/>
        <v>675.6</v>
      </c>
      <c r="Q58" s="159">
        <v>2011</v>
      </c>
      <c r="AK58" s="254"/>
      <c r="AL58" s="254"/>
      <c r="AM58" s="254"/>
      <c r="AN58" s="254"/>
      <c r="AO58" s="254"/>
      <c r="AP58" s="254"/>
      <c r="AQ58" s="254"/>
      <c r="AR58" s="254"/>
      <c r="AS58" s="254"/>
      <c r="AT58" s="254"/>
      <c r="AU58" s="254"/>
      <c r="AV58" s="254"/>
      <c r="AW58" s="254"/>
      <c r="AX58" s="254"/>
      <c r="AY58" s="254"/>
      <c r="AZ58" s="254"/>
    </row>
    <row r="59" spans="1:52" s="161" customFormat="1" ht="19.5" customHeight="1" thickBot="1">
      <c r="A59" s="159">
        <v>2012</v>
      </c>
      <c r="B59" s="20">
        <v>2.8</v>
      </c>
      <c r="C59" s="20">
        <v>132.4</v>
      </c>
      <c r="D59" s="20">
        <v>99.75999999999996</v>
      </c>
      <c r="E59" s="20">
        <v>21.78</v>
      </c>
      <c r="F59" s="20">
        <v>15.25</v>
      </c>
      <c r="G59" s="21">
        <v>36.9</v>
      </c>
      <c r="H59" s="22">
        <v>33.7</v>
      </c>
      <c r="I59" s="20">
        <v>115.20000000000002</v>
      </c>
      <c r="J59" s="20">
        <v>114.7</v>
      </c>
      <c r="K59" s="20">
        <v>54.400000000000006</v>
      </c>
      <c r="L59" s="20">
        <v>62.300000000000004</v>
      </c>
      <c r="M59" s="238">
        <v>69.60000000000002</v>
      </c>
      <c r="N59" s="235">
        <f t="shared" si="6"/>
        <v>308.89</v>
      </c>
      <c r="O59" s="160">
        <f t="shared" si="7"/>
        <v>449.90000000000003</v>
      </c>
      <c r="P59" s="160">
        <f t="shared" si="8"/>
        <v>758.79</v>
      </c>
      <c r="Q59" s="159">
        <v>2012</v>
      </c>
      <c r="AK59" s="254"/>
      <c r="AL59" s="254"/>
      <c r="AM59" s="254"/>
      <c r="AN59" s="254"/>
      <c r="AO59" s="254"/>
      <c r="AP59" s="254"/>
      <c r="AQ59" s="254"/>
      <c r="AR59" s="254"/>
      <c r="AS59" s="254"/>
      <c r="AT59" s="254"/>
      <c r="AU59" s="254"/>
      <c r="AV59" s="254"/>
      <c r="AW59" s="254"/>
      <c r="AX59" s="254"/>
      <c r="AY59" s="254"/>
      <c r="AZ59" s="254"/>
    </row>
    <row r="60" spans="1:52" s="161" customFormat="1" ht="19.5" customHeight="1" thickBot="1">
      <c r="A60" s="159">
        <v>2013</v>
      </c>
      <c r="B60" s="20">
        <v>35</v>
      </c>
      <c r="C60" s="20">
        <v>112.7</v>
      </c>
      <c r="D60" s="20">
        <v>65.60000000000001</v>
      </c>
      <c r="E60" s="20">
        <v>38.70000000000001</v>
      </c>
      <c r="F60" s="20">
        <v>28.700000000000003</v>
      </c>
      <c r="G60" s="21">
        <v>25.4</v>
      </c>
      <c r="H60" s="22">
        <v>54</v>
      </c>
      <c r="I60" s="20">
        <v>80.60000000000001</v>
      </c>
      <c r="J60" s="20">
        <v>22.5</v>
      </c>
      <c r="K60" s="20">
        <v>42.4</v>
      </c>
      <c r="L60" s="20">
        <v>113.5</v>
      </c>
      <c r="M60" s="238">
        <v>70.23</v>
      </c>
      <c r="N60" s="235">
        <f t="shared" si="6"/>
        <v>306.1</v>
      </c>
      <c r="O60" s="160">
        <f t="shared" si="7"/>
        <v>383.23</v>
      </c>
      <c r="P60" s="160">
        <f t="shared" si="8"/>
        <v>689.33</v>
      </c>
      <c r="Q60" s="159">
        <v>2013</v>
      </c>
      <c r="AK60" s="254"/>
      <c r="AL60" s="254"/>
      <c r="AM60" s="254"/>
      <c r="AN60" s="254"/>
      <c r="AO60" s="254"/>
      <c r="AP60" s="254"/>
      <c r="AQ60" s="254"/>
      <c r="AR60" s="254"/>
      <c r="AS60" s="254"/>
      <c r="AT60" s="254"/>
      <c r="AU60" s="254"/>
      <c r="AV60" s="254"/>
      <c r="AW60" s="254"/>
      <c r="AX60" s="254"/>
      <c r="AY60" s="254"/>
      <c r="AZ60" s="254"/>
    </row>
    <row r="61" spans="1:52" s="161" customFormat="1" ht="19.5" customHeight="1" thickBot="1">
      <c r="A61" s="159">
        <v>2014</v>
      </c>
      <c r="B61" s="20">
        <v>66.5</v>
      </c>
      <c r="C61" s="20">
        <v>65.19999999999999</v>
      </c>
      <c r="D61" s="20">
        <v>56.1</v>
      </c>
      <c r="E61" s="20">
        <v>46.40000000000001</v>
      </c>
      <c r="F61" s="20">
        <v>18.1</v>
      </c>
      <c r="G61" s="246">
        <v>60.300000000000004</v>
      </c>
      <c r="H61" s="22">
        <v>116</v>
      </c>
      <c r="I61" s="20">
        <v>63.600000000000016</v>
      </c>
      <c r="J61" s="20">
        <v>157.5</v>
      </c>
      <c r="K61" s="20">
        <v>84.6</v>
      </c>
      <c r="L61" s="20">
        <v>36</v>
      </c>
      <c r="M61" s="238">
        <v>51.69999999999999</v>
      </c>
      <c r="N61" s="235">
        <f t="shared" si="6"/>
        <v>312.59999999999997</v>
      </c>
      <c r="O61" s="160">
        <f t="shared" si="7"/>
        <v>509.40000000000003</v>
      </c>
      <c r="P61" s="160">
        <f t="shared" si="8"/>
        <v>822</v>
      </c>
      <c r="Q61" s="159">
        <v>2014</v>
      </c>
      <c r="AK61" s="254"/>
      <c r="AL61" s="254"/>
      <c r="AM61" s="254"/>
      <c r="AN61" s="254"/>
      <c r="AO61" s="254"/>
      <c r="AP61" s="254"/>
      <c r="AQ61" s="254"/>
      <c r="AR61" s="254"/>
      <c r="AS61" s="254"/>
      <c r="AT61" s="254"/>
      <c r="AU61" s="254"/>
      <c r="AV61" s="254"/>
      <c r="AW61" s="254"/>
      <c r="AX61" s="254"/>
      <c r="AY61" s="254"/>
      <c r="AZ61" s="254"/>
    </row>
    <row r="62" spans="1:52" s="161" customFormat="1" ht="19.5" customHeight="1" thickBot="1">
      <c r="A62" s="159">
        <v>2015</v>
      </c>
      <c r="B62" s="20">
        <v>47.900000000000006</v>
      </c>
      <c r="C62" s="20">
        <v>85.5</v>
      </c>
      <c r="D62" s="20">
        <v>88.5</v>
      </c>
      <c r="E62" s="20">
        <v>38.1</v>
      </c>
      <c r="F62" s="20">
        <v>75.10000000000001</v>
      </c>
      <c r="G62" s="379">
        <v>37.1</v>
      </c>
      <c r="H62" s="22">
        <v>36.20000000000001</v>
      </c>
      <c r="I62" s="20">
        <v>38.199999999999996</v>
      </c>
      <c r="J62" s="20">
        <v>109.69999999999999</v>
      </c>
      <c r="K62" s="20">
        <v>157.60000000000002</v>
      </c>
      <c r="L62" s="20">
        <v>70.30000000000003</v>
      </c>
      <c r="M62" s="238">
        <v>55.7</v>
      </c>
      <c r="N62" s="235">
        <f>SUM(B62:G62)</f>
        <v>372.20000000000005</v>
      </c>
      <c r="O62" s="160">
        <f>SUM(H62:M62)</f>
        <v>467.70000000000005</v>
      </c>
      <c r="P62" s="160">
        <f t="shared" si="8"/>
        <v>839.9000000000001</v>
      </c>
      <c r="Q62" s="159">
        <v>2015</v>
      </c>
      <c r="AK62" s="254"/>
      <c r="AL62" s="254"/>
      <c r="AM62" s="254"/>
      <c r="AN62" s="254"/>
      <c r="AO62" s="254"/>
      <c r="AP62" s="254"/>
      <c r="AQ62" s="254"/>
      <c r="AR62" s="254"/>
      <c r="AS62" s="254"/>
      <c r="AT62" s="254"/>
      <c r="AU62" s="254"/>
      <c r="AV62" s="254"/>
      <c r="AW62" s="254"/>
      <c r="AX62" s="254"/>
      <c r="AY62" s="254"/>
      <c r="AZ62" s="254"/>
    </row>
    <row r="63" spans="1:52" s="15" customFormat="1" ht="19.5" customHeight="1" thickBot="1">
      <c r="A63" s="23"/>
      <c r="B63" s="14" t="s">
        <v>4</v>
      </c>
      <c r="C63" s="14" t="s">
        <v>5</v>
      </c>
      <c r="D63" s="14" t="s">
        <v>6</v>
      </c>
      <c r="E63" s="14" t="s">
        <v>7</v>
      </c>
      <c r="F63" s="14" t="s">
        <v>8</v>
      </c>
      <c r="G63" s="14" t="s">
        <v>9</v>
      </c>
      <c r="H63" s="14" t="s">
        <v>10</v>
      </c>
      <c r="I63" s="14" t="s">
        <v>11</v>
      </c>
      <c r="J63" s="14" t="s">
        <v>12</v>
      </c>
      <c r="K63" s="14" t="s">
        <v>13</v>
      </c>
      <c r="L63" s="14" t="s">
        <v>14</v>
      </c>
      <c r="M63" s="236" t="s">
        <v>15</v>
      </c>
      <c r="N63" s="233" t="s">
        <v>16</v>
      </c>
      <c r="O63" s="14" t="s">
        <v>17</v>
      </c>
      <c r="P63" s="14" t="s">
        <v>18</v>
      </c>
      <c r="AK63" s="253"/>
      <c r="AL63" s="253"/>
      <c r="AM63" s="253"/>
      <c r="AN63" s="253"/>
      <c r="AO63" s="253"/>
      <c r="AP63" s="253"/>
      <c r="AQ63" s="253"/>
      <c r="AR63" s="253"/>
      <c r="AS63" s="253"/>
      <c r="AT63" s="253"/>
      <c r="AU63" s="253"/>
      <c r="AV63" s="253"/>
      <c r="AW63" s="253"/>
      <c r="AX63" s="253"/>
      <c r="AY63" s="253"/>
      <c r="AZ63" s="253"/>
    </row>
    <row r="64" spans="1:52" s="15" customFormat="1" ht="15.75">
      <c r="A64" s="24"/>
      <c r="B64" s="25"/>
      <c r="C64" s="26"/>
      <c r="D64" s="25"/>
      <c r="E64" s="25"/>
      <c r="F64" s="26"/>
      <c r="G64" s="25"/>
      <c r="H64" s="25"/>
      <c r="I64" s="25"/>
      <c r="J64" s="25"/>
      <c r="K64" s="25"/>
      <c r="L64" s="25"/>
      <c r="M64" s="25"/>
      <c r="N64" s="25"/>
      <c r="O64" s="25"/>
      <c r="P64" s="25"/>
      <c r="AK64" s="253"/>
      <c r="AL64" s="253"/>
      <c r="AM64" s="253"/>
      <c r="AN64" s="253"/>
      <c r="AO64" s="253"/>
      <c r="AP64" s="253"/>
      <c r="AQ64" s="253"/>
      <c r="AR64" s="253"/>
      <c r="AS64" s="253"/>
      <c r="AT64" s="253"/>
      <c r="AU64" s="253"/>
      <c r="AV64" s="253"/>
      <c r="AW64" s="253"/>
      <c r="AX64" s="253"/>
      <c r="AY64" s="253"/>
      <c r="AZ64" s="253"/>
    </row>
    <row r="65" spans="1:17" ht="15.75">
      <c r="A65" s="27" t="s">
        <v>97</v>
      </c>
      <c r="B65" s="18">
        <f>AVERAGE(B12:B62)</f>
        <v>69.89647058823529</v>
      </c>
      <c r="C65" s="18">
        <f aca="true" t="shared" si="9" ref="C65:P65">AVERAGE(C12:C62)</f>
        <v>79.27392156862744</v>
      </c>
      <c r="D65" s="18">
        <f t="shared" si="9"/>
        <v>73.69725490196078</v>
      </c>
      <c r="E65" s="18">
        <f t="shared" si="9"/>
        <v>52.80156862745098</v>
      </c>
      <c r="F65" s="18">
        <f t="shared" si="9"/>
        <v>60.85980392156862</v>
      </c>
      <c r="G65" s="18">
        <f t="shared" si="9"/>
        <v>46.51764705882354</v>
      </c>
      <c r="H65" s="18">
        <f t="shared" si="9"/>
        <v>63.33725490196077</v>
      </c>
      <c r="I65" s="18">
        <f t="shared" si="9"/>
        <v>68.91372549019607</v>
      </c>
      <c r="J65" s="18">
        <f t="shared" si="9"/>
        <v>76.09803921568627</v>
      </c>
      <c r="K65" s="18">
        <f t="shared" si="9"/>
        <v>74.50784313725491</v>
      </c>
      <c r="L65" s="18">
        <f t="shared" si="9"/>
        <v>66.44901960784316</v>
      </c>
      <c r="M65" s="18">
        <f t="shared" si="9"/>
        <v>62.06529411764705</v>
      </c>
      <c r="N65" s="18">
        <f t="shared" si="9"/>
        <v>383.04666666666657</v>
      </c>
      <c r="O65" s="18">
        <f t="shared" si="9"/>
        <v>411.37117647058824</v>
      </c>
      <c r="P65" s="18">
        <f t="shared" si="9"/>
        <v>794.4178431372549</v>
      </c>
      <c r="Q65" s="12"/>
    </row>
    <row r="66" spans="7:17" ht="12.75">
      <c r="G66" s="11"/>
      <c r="N66" s="10"/>
      <c r="Q66" s="12"/>
    </row>
    <row r="67" spans="1:17" ht="15.75">
      <c r="A67" s="27" t="s">
        <v>98</v>
      </c>
      <c r="B67" s="18">
        <f>MIN(B12:B61)</f>
        <v>2.8</v>
      </c>
      <c r="C67" s="18">
        <f aca="true" t="shared" si="10" ref="C67:P67">MIN(C12:C61)</f>
        <v>15.7</v>
      </c>
      <c r="D67" s="18">
        <f t="shared" si="10"/>
        <v>6.2</v>
      </c>
      <c r="E67" s="18">
        <f t="shared" si="10"/>
        <v>3.8000000000000003</v>
      </c>
      <c r="F67" s="18">
        <f t="shared" si="10"/>
        <v>11.1</v>
      </c>
      <c r="G67" s="18">
        <f t="shared" si="10"/>
        <v>0.6</v>
      </c>
      <c r="H67" s="18">
        <f t="shared" si="10"/>
        <v>6.8999999999999995</v>
      </c>
      <c r="I67" s="18">
        <f t="shared" si="10"/>
        <v>8.3</v>
      </c>
      <c r="J67" s="18">
        <f t="shared" si="10"/>
        <v>8.7</v>
      </c>
      <c r="K67" s="18">
        <f t="shared" si="10"/>
        <v>15.5</v>
      </c>
      <c r="L67" s="18">
        <f t="shared" si="10"/>
        <v>12.3</v>
      </c>
      <c r="M67" s="18">
        <f t="shared" si="10"/>
        <v>11.700000000000001</v>
      </c>
      <c r="N67" s="18">
        <f t="shared" si="10"/>
        <v>139.39999999999998</v>
      </c>
      <c r="O67" s="18">
        <f t="shared" si="10"/>
        <v>231.2</v>
      </c>
      <c r="P67" s="18">
        <f t="shared" si="10"/>
        <v>551.8</v>
      </c>
      <c r="Q67" s="12"/>
    </row>
    <row r="68" spans="1:52" s="30" customFormat="1" ht="15.75">
      <c r="A68" s="11"/>
      <c r="B68" s="28"/>
      <c r="C68" s="28"/>
      <c r="D68" s="28"/>
      <c r="E68" s="28"/>
      <c r="F68" s="28"/>
      <c r="G68" s="28"/>
      <c r="H68" s="28"/>
      <c r="I68" s="28"/>
      <c r="J68" s="28"/>
      <c r="K68" s="28"/>
      <c r="L68" s="28"/>
      <c r="M68" s="28"/>
      <c r="N68" s="28"/>
      <c r="O68" s="28"/>
      <c r="P68" s="28"/>
      <c r="Q68" s="29"/>
      <c r="AK68" s="11"/>
      <c r="AL68" s="11"/>
      <c r="AM68" s="11"/>
      <c r="AN68" s="11"/>
      <c r="AO68" s="11"/>
      <c r="AP68" s="11"/>
      <c r="AQ68" s="11"/>
      <c r="AR68" s="11"/>
      <c r="AS68" s="11"/>
      <c r="AT68" s="11"/>
      <c r="AU68" s="11"/>
      <c r="AV68" s="11"/>
      <c r="AW68" s="11"/>
      <c r="AX68" s="11"/>
      <c r="AY68" s="11"/>
      <c r="AZ68" s="11"/>
    </row>
    <row r="69" spans="1:17" ht="15.75">
      <c r="A69" s="27" t="s">
        <v>99</v>
      </c>
      <c r="B69" s="18">
        <f>MAX(B12:B61)</f>
        <v>137.5</v>
      </c>
      <c r="C69" s="18">
        <f aca="true" t="shared" si="11" ref="C69:P69">MAX(C12:C61)</f>
        <v>183.2</v>
      </c>
      <c r="D69" s="18">
        <f t="shared" si="11"/>
        <v>145.1</v>
      </c>
      <c r="E69" s="18">
        <f t="shared" si="11"/>
        <v>124.4</v>
      </c>
      <c r="F69" s="18">
        <f t="shared" si="11"/>
        <v>136</v>
      </c>
      <c r="G69" s="18">
        <f t="shared" si="11"/>
        <v>111.3</v>
      </c>
      <c r="H69" s="18">
        <f t="shared" si="11"/>
        <v>155.7</v>
      </c>
      <c r="I69" s="18">
        <f t="shared" si="11"/>
        <v>168.6</v>
      </c>
      <c r="J69" s="18">
        <f t="shared" si="11"/>
        <v>178.4</v>
      </c>
      <c r="K69" s="18">
        <f t="shared" si="11"/>
        <v>283.4</v>
      </c>
      <c r="L69" s="18">
        <f t="shared" si="11"/>
        <v>161</v>
      </c>
      <c r="M69" s="18">
        <f t="shared" si="11"/>
        <v>196.9</v>
      </c>
      <c r="N69" s="18">
        <f t="shared" si="11"/>
        <v>611.0000000000001</v>
      </c>
      <c r="O69" s="18">
        <f t="shared" si="11"/>
        <v>644</v>
      </c>
      <c r="P69" s="18">
        <f t="shared" si="11"/>
        <v>1139.8000000000002</v>
      </c>
      <c r="Q69" s="12"/>
    </row>
    <row r="70" spans="14:17" ht="12.75">
      <c r="N70" s="10"/>
      <c r="Q70" s="12"/>
    </row>
    <row r="71" ht="13.5" thickBot="1"/>
    <row r="72" spans="2:17" ht="16.5" thickBot="1">
      <c r="B72" s="14" t="s">
        <v>4</v>
      </c>
      <c r="C72" s="14" t="s">
        <v>5</v>
      </c>
      <c r="D72" s="14" t="s">
        <v>6</v>
      </c>
      <c r="E72" s="14" t="s">
        <v>7</v>
      </c>
      <c r="F72" s="14" t="s">
        <v>8</v>
      </c>
      <c r="G72" s="14" t="s">
        <v>9</v>
      </c>
      <c r="H72" s="14" t="s">
        <v>10</v>
      </c>
      <c r="I72" s="14" t="s">
        <v>11</v>
      </c>
      <c r="J72" s="14" t="s">
        <v>12</v>
      </c>
      <c r="K72" s="14" t="s">
        <v>13</v>
      </c>
      <c r="L72" s="14" t="s">
        <v>14</v>
      </c>
      <c r="M72" s="14" t="s">
        <v>15</v>
      </c>
      <c r="N72" s="10"/>
      <c r="P72" s="12"/>
      <c r="Q72" s="12"/>
    </row>
    <row r="73" spans="1:17" ht="16.5" thickBot="1">
      <c r="A73" s="14">
        <v>2014</v>
      </c>
      <c r="B73" s="20">
        <v>66.5</v>
      </c>
      <c r="C73" s="20">
        <v>65.19999999999999</v>
      </c>
      <c r="D73" s="20">
        <v>56.1</v>
      </c>
      <c r="E73" s="20">
        <v>46.40000000000001</v>
      </c>
      <c r="F73" s="20">
        <v>18.1</v>
      </c>
      <c r="G73" s="251">
        <v>60.300000000000004</v>
      </c>
      <c r="H73" s="22">
        <v>116</v>
      </c>
      <c r="I73" s="20">
        <v>63.600000000000016</v>
      </c>
      <c r="J73" s="20">
        <v>157.5</v>
      </c>
      <c r="K73" s="20">
        <v>84.6</v>
      </c>
      <c r="L73" s="20">
        <v>35.5</v>
      </c>
      <c r="M73" s="160">
        <v>56.8</v>
      </c>
      <c r="N73" s="10"/>
      <c r="Q73" s="12"/>
    </row>
    <row r="74" spans="1:17" ht="16.5" thickBot="1">
      <c r="A74" s="159">
        <v>2015</v>
      </c>
      <c r="B74" s="20">
        <v>47.900000000000006</v>
      </c>
      <c r="C74" s="20">
        <v>85.5</v>
      </c>
      <c r="D74" s="20">
        <v>88.5</v>
      </c>
      <c r="E74" s="20">
        <v>38.1</v>
      </c>
      <c r="F74" s="20">
        <v>75</v>
      </c>
      <c r="G74" s="20">
        <v>36.599999999999994</v>
      </c>
      <c r="H74" s="22">
        <v>36.00000000000001</v>
      </c>
      <c r="I74" s="20">
        <v>38.3</v>
      </c>
      <c r="J74" s="20">
        <v>109.69999999999999</v>
      </c>
      <c r="K74" s="20">
        <v>157.4</v>
      </c>
      <c r="L74" s="20">
        <v>69.40000000000002</v>
      </c>
      <c r="M74" s="160">
        <v>55.7</v>
      </c>
      <c r="N74" s="10"/>
      <c r="Q74" s="12"/>
    </row>
    <row r="75" spans="1:17" ht="15.75">
      <c r="A75" s="27" t="s">
        <v>100</v>
      </c>
      <c r="B75" s="18">
        <v>69.70450980392157</v>
      </c>
      <c r="C75" s="18">
        <v>79.37960784313725</v>
      </c>
      <c r="D75" s="18">
        <v>72.89039215686275</v>
      </c>
      <c r="E75" s="18">
        <v>52.44078431372549</v>
      </c>
      <c r="F75" s="18">
        <v>60.79313725490195</v>
      </c>
      <c r="G75" s="18">
        <v>46.264705882352956</v>
      </c>
      <c r="H75" s="18">
        <v>63.227450980392156</v>
      </c>
      <c r="I75" s="18">
        <v>69.05098039215686</v>
      </c>
      <c r="J75" s="18">
        <v>76.0686274509804</v>
      </c>
      <c r="K75" s="18">
        <v>74.58823529411765</v>
      </c>
      <c r="L75" s="18">
        <v>66.74705882352943</v>
      </c>
      <c r="M75" s="18">
        <v>62.233333333333334</v>
      </c>
      <c r="N75" s="10"/>
      <c r="Q75" s="12"/>
    </row>
    <row r="78" spans="2:52" ht="12.75">
      <c r="B78" s="10">
        <v>1965</v>
      </c>
      <c r="C78" s="10">
        <v>1966</v>
      </c>
      <c r="D78" s="10">
        <v>1967</v>
      </c>
      <c r="E78" s="10">
        <v>1968</v>
      </c>
      <c r="F78" s="10">
        <v>1969</v>
      </c>
      <c r="G78" s="10">
        <v>1970</v>
      </c>
      <c r="H78" s="10">
        <v>1971</v>
      </c>
      <c r="I78" s="10">
        <v>1972</v>
      </c>
      <c r="J78" s="10">
        <v>1973</v>
      </c>
      <c r="K78" s="10">
        <v>1974</v>
      </c>
      <c r="L78" s="10">
        <v>1975</v>
      </c>
      <c r="M78" s="10">
        <v>1976</v>
      </c>
      <c r="N78" s="10">
        <v>1977</v>
      </c>
      <c r="O78" s="10">
        <v>1978</v>
      </c>
      <c r="P78" s="10">
        <v>1979</v>
      </c>
      <c r="Q78" s="10">
        <v>1980</v>
      </c>
      <c r="R78" s="10">
        <v>1981</v>
      </c>
      <c r="S78" s="10">
        <v>1982</v>
      </c>
      <c r="T78" s="10">
        <v>1983</v>
      </c>
      <c r="U78" s="10">
        <v>1984</v>
      </c>
      <c r="V78" s="10">
        <v>1985</v>
      </c>
      <c r="W78" s="10">
        <v>1986</v>
      </c>
      <c r="X78" s="10">
        <v>1987</v>
      </c>
      <c r="Y78" s="10">
        <v>1988</v>
      </c>
      <c r="Z78" s="10">
        <v>1989</v>
      </c>
      <c r="AA78" s="10">
        <v>1990</v>
      </c>
      <c r="AB78" s="10">
        <v>1991</v>
      </c>
      <c r="AC78" s="10">
        <v>1992</v>
      </c>
      <c r="AD78" s="10">
        <v>1993</v>
      </c>
      <c r="AE78" s="10">
        <v>1994</v>
      </c>
      <c r="AF78" s="10">
        <v>1995</v>
      </c>
      <c r="AG78" s="10">
        <v>1996</v>
      </c>
      <c r="AH78" s="10">
        <v>1997</v>
      </c>
      <c r="AI78" s="10">
        <v>1998</v>
      </c>
      <c r="AJ78" s="10">
        <v>1999</v>
      </c>
      <c r="AK78" s="10">
        <v>2000</v>
      </c>
      <c r="AL78" s="10">
        <v>2001</v>
      </c>
      <c r="AM78" s="10">
        <v>2002</v>
      </c>
      <c r="AN78" s="10">
        <v>2003</v>
      </c>
      <c r="AO78" s="10">
        <v>2004</v>
      </c>
      <c r="AP78" s="10">
        <v>2005</v>
      </c>
      <c r="AQ78" s="10">
        <v>2006</v>
      </c>
      <c r="AR78" s="10">
        <v>2007</v>
      </c>
      <c r="AS78" s="10">
        <v>2008</v>
      </c>
      <c r="AT78" s="10">
        <v>2009</v>
      </c>
      <c r="AU78" s="10">
        <v>2010</v>
      </c>
      <c r="AV78" s="10">
        <v>2011</v>
      </c>
      <c r="AW78" s="10">
        <v>2012</v>
      </c>
      <c r="AX78" s="10">
        <v>2013</v>
      </c>
      <c r="AY78" s="10">
        <v>2014</v>
      </c>
      <c r="AZ78" s="10">
        <v>2015</v>
      </c>
    </row>
    <row r="79" spans="1:52" ht="12.75">
      <c r="A79" s="80"/>
      <c r="B79" s="10">
        <v>829.7</v>
      </c>
      <c r="C79" s="10">
        <v>1139.8</v>
      </c>
      <c r="D79" s="10">
        <v>962.5</v>
      </c>
      <c r="E79" s="10">
        <v>1008</v>
      </c>
      <c r="F79" s="10">
        <v>677.4</v>
      </c>
      <c r="G79" s="10">
        <v>871.9</v>
      </c>
      <c r="H79" s="10">
        <v>604.5</v>
      </c>
      <c r="I79" s="10">
        <v>656</v>
      </c>
      <c r="J79" s="10">
        <v>630.1</v>
      </c>
      <c r="K79" s="10">
        <v>753.6</v>
      </c>
      <c r="L79" s="10">
        <v>752</v>
      </c>
      <c r="M79" s="10">
        <v>551.8</v>
      </c>
      <c r="N79" s="11">
        <v>643.3</v>
      </c>
      <c r="O79" s="10">
        <v>717.5</v>
      </c>
      <c r="P79" s="10">
        <v>740.3</v>
      </c>
      <c r="Q79" s="10">
        <v>755</v>
      </c>
      <c r="R79" s="10">
        <v>873</v>
      </c>
      <c r="S79" s="10">
        <v>716</v>
      </c>
      <c r="T79" s="10">
        <v>719.3</v>
      </c>
      <c r="U79" s="10">
        <v>942.5</v>
      </c>
      <c r="V79" s="10">
        <v>615.9</v>
      </c>
      <c r="W79" s="10">
        <v>796.2</v>
      </c>
      <c r="X79" s="10">
        <v>887.6</v>
      </c>
      <c r="Y79" s="10">
        <v>863.8</v>
      </c>
      <c r="Z79" s="10">
        <v>629.9</v>
      </c>
      <c r="AA79" s="10">
        <v>777.7</v>
      </c>
      <c r="AB79" s="10">
        <v>696</v>
      </c>
      <c r="AC79" s="10">
        <v>794.1</v>
      </c>
      <c r="AD79" s="10">
        <v>988.8</v>
      </c>
      <c r="AE79" s="10">
        <v>999.1</v>
      </c>
      <c r="AF79" s="10">
        <v>886.5</v>
      </c>
      <c r="AG79" s="10">
        <v>577.7</v>
      </c>
      <c r="AH79" s="10">
        <v>728.5</v>
      </c>
      <c r="AI79" s="10">
        <v>1009.6</v>
      </c>
      <c r="AJ79" s="10">
        <v>780</v>
      </c>
      <c r="AK79" s="10">
        <v>970.4</v>
      </c>
      <c r="AL79" s="10">
        <v>791.6</v>
      </c>
      <c r="AM79" s="10">
        <v>958.4</v>
      </c>
      <c r="AN79" s="10">
        <v>764.3</v>
      </c>
      <c r="AO79" s="10">
        <v>870.4</v>
      </c>
      <c r="AP79" s="10">
        <v>795.2</v>
      </c>
      <c r="AQ79" s="10">
        <v>699</v>
      </c>
      <c r="AR79" s="10">
        <v>964.3</v>
      </c>
      <c r="AS79" s="10">
        <v>786.3</v>
      </c>
      <c r="AT79" s="10">
        <v>639.8</v>
      </c>
      <c r="AU79" s="10">
        <v>914.4</v>
      </c>
      <c r="AV79" s="10">
        <v>675.6</v>
      </c>
      <c r="AW79" s="10">
        <v>758.8</v>
      </c>
      <c r="AX79" s="10">
        <v>689.3</v>
      </c>
      <c r="AY79" s="10">
        <v>822</v>
      </c>
      <c r="AZ79" s="388">
        <v>839.9</v>
      </c>
    </row>
    <row r="80" spans="1:52" ht="12.75">
      <c r="A80" s="80"/>
      <c r="B80" s="10">
        <v>793</v>
      </c>
      <c r="C80" s="10">
        <v>793</v>
      </c>
      <c r="D80" s="10">
        <v>793</v>
      </c>
      <c r="E80" s="10">
        <v>793</v>
      </c>
      <c r="F80" s="10">
        <v>793</v>
      </c>
      <c r="G80" s="10">
        <v>793</v>
      </c>
      <c r="H80" s="10">
        <v>793</v>
      </c>
      <c r="I80" s="10">
        <v>793</v>
      </c>
      <c r="J80" s="10">
        <v>793</v>
      </c>
      <c r="K80" s="10">
        <v>793</v>
      </c>
      <c r="L80" s="10">
        <v>793</v>
      </c>
      <c r="M80" s="10">
        <v>793</v>
      </c>
      <c r="N80" s="10">
        <v>793</v>
      </c>
      <c r="O80" s="10">
        <v>793</v>
      </c>
      <c r="P80" s="10">
        <v>793</v>
      </c>
      <c r="Q80" s="10">
        <v>793</v>
      </c>
      <c r="R80" s="10">
        <v>793</v>
      </c>
      <c r="S80" s="10">
        <v>793</v>
      </c>
      <c r="T80" s="10">
        <v>793</v>
      </c>
      <c r="U80" s="10">
        <v>793</v>
      </c>
      <c r="V80" s="10">
        <v>793</v>
      </c>
      <c r="W80" s="10">
        <v>793</v>
      </c>
      <c r="X80" s="10">
        <v>793</v>
      </c>
      <c r="Y80" s="10">
        <v>793</v>
      </c>
      <c r="Z80" s="10">
        <v>793</v>
      </c>
      <c r="AA80" s="10">
        <v>793</v>
      </c>
      <c r="AB80" s="10">
        <v>793</v>
      </c>
      <c r="AC80" s="10">
        <v>793</v>
      </c>
      <c r="AD80" s="10">
        <v>793</v>
      </c>
      <c r="AE80" s="10">
        <v>793</v>
      </c>
      <c r="AF80" s="10">
        <v>793</v>
      </c>
      <c r="AG80" s="10">
        <v>793</v>
      </c>
      <c r="AH80" s="10">
        <v>793</v>
      </c>
      <c r="AI80" s="10">
        <v>793</v>
      </c>
      <c r="AJ80" s="10">
        <v>793</v>
      </c>
      <c r="AK80" s="10">
        <v>793</v>
      </c>
      <c r="AL80" s="10">
        <v>793</v>
      </c>
      <c r="AM80" s="10">
        <v>793</v>
      </c>
      <c r="AN80" s="10">
        <v>793</v>
      </c>
      <c r="AO80" s="10">
        <v>793</v>
      </c>
      <c r="AP80" s="10">
        <v>793</v>
      </c>
      <c r="AQ80" s="10">
        <v>793</v>
      </c>
      <c r="AR80" s="10">
        <v>793</v>
      </c>
      <c r="AS80" s="10">
        <v>793</v>
      </c>
      <c r="AT80" s="10">
        <v>793</v>
      </c>
      <c r="AU80" s="10">
        <v>793</v>
      </c>
      <c r="AV80" s="10">
        <v>793</v>
      </c>
      <c r="AW80" s="10">
        <v>793</v>
      </c>
      <c r="AX80" s="10">
        <v>793</v>
      </c>
      <c r="AY80" s="10">
        <v>793</v>
      </c>
      <c r="AZ80" s="388">
        <v>793</v>
      </c>
    </row>
  </sheetData>
  <sheetProtection/>
  <printOptions/>
  <pageMargins left="0.7874015748031497" right="0.1968503937007874" top="0.26" bottom="0.23" header="0.17" footer="0.17"/>
  <pageSetup horizontalDpi="300" verticalDpi="300" orientation="portrait" paperSize="9" scale="70" r:id="rId1"/>
  <headerFooter alignWithMargins="0">
    <oddFooter xml:space="preserve">&amp;R&amp;8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4">
      <selection activeCell="O18" sqref="O18"/>
    </sheetView>
  </sheetViews>
  <sheetFormatPr defaultColWidth="8.7109375" defaultRowHeight="12.75"/>
  <cols>
    <col min="1" max="1" width="10.00390625" style="202" customWidth="1"/>
    <col min="2" max="2" width="7.8515625" style="202" customWidth="1"/>
    <col min="3" max="3" width="9.8515625" style="202" customWidth="1"/>
    <col min="4" max="4" width="7.8515625" style="202" customWidth="1"/>
    <col min="5" max="5" width="7.8515625" style="222" customWidth="1"/>
    <col min="6" max="13" width="7.8515625" style="202" customWidth="1"/>
    <col min="14" max="16384" width="8.7109375" style="202" customWidth="1"/>
  </cols>
  <sheetData>
    <row r="1" spans="1:13" ht="23.25" customHeight="1">
      <c r="A1" s="170" t="s">
        <v>19</v>
      </c>
      <c r="B1" s="171"/>
      <c r="C1" s="171"/>
      <c r="D1" s="171"/>
      <c r="E1" s="171"/>
      <c r="F1" s="171"/>
      <c r="G1" s="171"/>
      <c r="H1" s="171"/>
      <c r="I1" s="171"/>
      <c r="J1" s="171"/>
      <c r="K1" s="171"/>
      <c r="L1" s="171"/>
      <c r="M1" s="171"/>
    </row>
    <row r="2" spans="1:13" ht="23.25" customHeight="1">
      <c r="A2" s="391" t="s">
        <v>62</v>
      </c>
      <c r="B2" s="392"/>
      <c r="C2" s="392"/>
      <c r="D2" s="392"/>
      <c r="E2" s="392"/>
      <c r="F2" s="392"/>
      <c r="G2" s="392"/>
      <c r="H2" s="392"/>
      <c r="I2" s="392"/>
      <c r="J2" s="392"/>
      <c r="K2" s="392"/>
      <c r="L2" s="392"/>
      <c r="M2" s="392"/>
    </row>
    <row r="3" spans="1:13" ht="23.25" customHeight="1">
      <c r="A3" s="173" t="s">
        <v>63</v>
      </c>
      <c r="B3" s="171"/>
      <c r="C3" s="171"/>
      <c r="D3" s="171"/>
      <c r="E3" s="171"/>
      <c r="F3" s="174"/>
      <c r="G3" s="175"/>
      <c r="H3" s="175"/>
      <c r="I3" s="175"/>
      <c r="J3" s="171"/>
      <c r="K3" s="171"/>
      <c r="L3" s="171"/>
      <c r="M3" s="171"/>
    </row>
    <row r="4" spans="1:13" ht="15.75" customHeight="1">
      <c r="A4" s="390" t="s">
        <v>54</v>
      </c>
      <c r="B4" s="390"/>
      <c r="C4" s="390"/>
      <c r="D4" s="390"/>
      <c r="E4" s="390"/>
      <c r="F4" s="390"/>
      <c r="G4" s="390"/>
      <c r="H4" s="390"/>
      <c r="I4" s="390"/>
      <c r="J4" s="390"/>
      <c r="K4" s="390"/>
      <c r="L4" s="390"/>
      <c r="M4" s="390"/>
    </row>
    <row r="5" spans="1:13" ht="12.75" customHeight="1">
      <c r="A5" s="192"/>
      <c r="B5" s="192"/>
      <c r="C5" s="192"/>
      <c r="D5" s="192"/>
      <c r="E5" s="192"/>
      <c r="F5" s="192"/>
      <c r="G5" s="192"/>
      <c r="H5" s="192"/>
      <c r="I5" s="193"/>
      <c r="J5" s="192"/>
      <c r="K5" s="192"/>
      <c r="L5" s="192"/>
      <c r="M5" s="192"/>
    </row>
    <row r="6" spans="1:13" ht="22.5" customHeight="1">
      <c r="A6" s="176" t="s">
        <v>87</v>
      </c>
      <c r="B6" s="171"/>
      <c r="C6" s="171"/>
      <c r="D6" s="171"/>
      <c r="E6" s="174"/>
      <c r="F6" s="177"/>
      <c r="G6" s="174"/>
      <c r="H6" s="178"/>
      <c r="I6" s="171"/>
      <c r="J6" s="171"/>
      <c r="K6" s="171"/>
      <c r="L6" s="171"/>
      <c r="M6" s="171"/>
    </row>
    <row r="7" spans="1:13" ht="23.25" customHeight="1">
      <c r="A7" s="179"/>
      <c r="B7" s="171"/>
      <c r="C7" s="171"/>
      <c r="D7" s="171"/>
      <c r="E7" s="174"/>
      <c r="F7" s="177"/>
      <c r="G7" s="174"/>
      <c r="H7" s="178"/>
      <c r="I7" s="171"/>
      <c r="J7" s="171"/>
      <c r="K7" s="171"/>
      <c r="L7" s="171"/>
      <c r="M7" s="171"/>
    </row>
    <row r="8" spans="1:13" ht="15.75" customHeight="1">
      <c r="A8" s="203" t="s">
        <v>55</v>
      </c>
      <c r="B8" s="204"/>
      <c r="C8" s="204"/>
      <c r="D8" s="204"/>
      <c r="E8" s="205"/>
      <c r="F8" s="206"/>
      <c r="G8" s="205"/>
      <c r="H8" s="207"/>
      <c r="I8" s="204"/>
      <c r="J8" s="204"/>
      <c r="K8" s="204"/>
      <c r="L8" s="204"/>
      <c r="M8" s="204"/>
    </row>
    <row r="9" spans="1:13" ht="15.75" customHeight="1">
      <c r="A9" s="203" t="s">
        <v>56</v>
      </c>
      <c r="B9" s="204"/>
      <c r="C9" s="204"/>
      <c r="D9" s="204"/>
      <c r="E9" s="205"/>
      <c r="F9" s="206"/>
      <c r="G9" s="205"/>
      <c r="H9" s="207"/>
      <c r="I9" s="204"/>
      <c r="J9" s="204"/>
      <c r="K9" s="204"/>
      <c r="L9" s="204"/>
      <c r="M9" s="204"/>
    </row>
    <row r="10" spans="1:13" ht="12.75" customHeight="1">
      <c r="A10" s="192"/>
      <c r="B10" s="192"/>
      <c r="C10" s="192"/>
      <c r="D10" s="192"/>
      <c r="E10" s="192"/>
      <c r="F10" s="192"/>
      <c r="G10" s="192"/>
      <c r="H10" s="192"/>
      <c r="I10" s="193"/>
      <c r="J10" s="192"/>
      <c r="K10" s="192"/>
      <c r="L10" s="192"/>
      <c r="M10" s="192"/>
    </row>
    <row r="11" spans="1:18" ht="16.5" customHeight="1">
      <c r="A11" s="208"/>
      <c r="B11" s="209" t="s">
        <v>4</v>
      </c>
      <c r="C11" s="209" t="s">
        <v>22</v>
      </c>
      <c r="D11" s="209" t="s">
        <v>6</v>
      </c>
      <c r="E11" s="209" t="s">
        <v>7</v>
      </c>
      <c r="F11" s="209" t="s">
        <v>8</v>
      </c>
      <c r="G11" s="209" t="s">
        <v>9</v>
      </c>
      <c r="H11" s="209" t="s">
        <v>10</v>
      </c>
      <c r="I11" s="209" t="s">
        <v>57</v>
      </c>
      <c r="J11" s="209" t="s">
        <v>12</v>
      </c>
      <c r="K11" s="209" t="s">
        <v>58</v>
      </c>
      <c r="L11" s="209" t="s">
        <v>14</v>
      </c>
      <c r="M11" s="209" t="s">
        <v>15</v>
      </c>
      <c r="N11" s="210"/>
      <c r="R11" s="204"/>
    </row>
    <row r="12" spans="1:14" ht="16.5" customHeight="1">
      <c r="A12" s="209">
        <v>1</v>
      </c>
      <c r="B12" s="211">
        <v>13.530555555555546</v>
      </c>
      <c r="C12" s="211">
        <v>0.08854166666666627</v>
      </c>
      <c r="D12" s="211">
        <v>3.6538194444444434</v>
      </c>
      <c r="E12" s="211">
        <v>1.1989847715736033</v>
      </c>
      <c r="F12" s="212">
        <v>6.7194444444444485</v>
      </c>
      <c r="G12" s="211">
        <v>4.239930555555555</v>
      </c>
      <c r="H12" s="211">
        <v>7.834375000000002</v>
      </c>
      <c r="I12" s="211">
        <v>13.510069444444444</v>
      </c>
      <c r="J12" s="211">
        <v>26.83993055555558</v>
      </c>
      <c r="K12" s="211">
        <v>16.99965277777777</v>
      </c>
      <c r="L12" s="248">
        <v>13.837152777777774</v>
      </c>
      <c r="M12" s="248">
        <v>8.662152777777772</v>
      </c>
      <c r="N12" s="210"/>
    </row>
    <row r="13" spans="1:14" ht="16.5" customHeight="1">
      <c r="A13" s="209">
        <v>2</v>
      </c>
      <c r="B13" s="211">
        <v>14.528819444444432</v>
      </c>
      <c r="C13" s="211">
        <v>-0.33229166666666676</v>
      </c>
      <c r="D13" s="211">
        <v>5.179513888888884</v>
      </c>
      <c r="E13" s="211">
        <v>0.9736111111111101</v>
      </c>
      <c r="F13" s="212">
        <v>3.422916666666668</v>
      </c>
      <c r="G13" s="211">
        <v>4.505208333333332</v>
      </c>
      <c r="H13" s="211">
        <v>10.729861111111113</v>
      </c>
      <c r="I13" s="211">
        <v>16.073958333333312</v>
      </c>
      <c r="J13" s="211">
        <v>28.352777777777764</v>
      </c>
      <c r="K13" s="211">
        <v>19.612499999999997</v>
      </c>
      <c r="L13" s="248">
        <v>13.930555555555552</v>
      </c>
      <c r="M13" s="248">
        <v>9.692708333333337</v>
      </c>
      <c r="N13" s="210"/>
    </row>
    <row r="14" spans="1:14" ht="16.5" customHeight="1">
      <c r="A14" s="209">
        <v>3</v>
      </c>
      <c r="B14" s="211">
        <v>12.872222222222213</v>
      </c>
      <c r="C14" s="211">
        <v>-2.3079861111111075</v>
      </c>
      <c r="D14" s="211">
        <v>2.763541666666667</v>
      </c>
      <c r="E14" s="211">
        <v>0.8847222222222226</v>
      </c>
      <c r="F14" s="212">
        <v>2.486458333333335</v>
      </c>
      <c r="G14" s="211">
        <v>5.645138888888884</v>
      </c>
      <c r="H14" s="211">
        <v>14.170833333333341</v>
      </c>
      <c r="I14" s="211">
        <v>13.005902777777765</v>
      </c>
      <c r="J14" s="211">
        <v>25.246180555555547</v>
      </c>
      <c r="K14" s="211">
        <v>24.52916666666666</v>
      </c>
      <c r="L14" s="248">
        <v>13.164583333333331</v>
      </c>
      <c r="M14" s="248">
        <v>11.526736111111099</v>
      </c>
      <c r="N14" s="210"/>
    </row>
    <row r="15" spans="1:14" ht="16.5" customHeight="1">
      <c r="A15" s="209">
        <v>4</v>
      </c>
      <c r="B15" s="211">
        <v>9.412152777777775</v>
      </c>
      <c r="C15" s="211">
        <v>0.7777777777777772</v>
      </c>
      <c r="D15" s="211">
        <v>2.220138888888888</v>
      </c>
      <c r="E15" s="211">
        <v>-1.5611111111111111</v>
      </c>
      <c r="F15" s="212">
        <v>3.7124999999999977</v>
      </c>
      <c r="G15" s="211">
        <v>3.4701388888888847</v>
      </c>
      <c r="H15" s="211">
        <v>15.749652777777774</v>
      </c>
      <c r="I15" s="211">
        <v>17.446875</v>
      </c>
      <c r="J15" s="211">
        <v>27.558333333333323</v>
      </c>
      <c r="K15" s="211">
        <v>16.230902777777757</v>
      </c>
      <c r="L15" s="248">
        <v>14.026736111111134</v>
      </c>
      <c r="M15" s="248">
        <v>12.2045138888889</v>
      </c>
      <c r="N15" s="210"/>
    </row>
    <row r="16" spans="1:14" ht="16.5" customHeight="1">
      <c r="A16" s="209">
        <v>5</v>
      </c>
      <c r="B16" s="211">
        <v>8.63958333333334</v>
      </c>
      <c r="C16" s="211">
        <v>3.901736111111105</v>
      </c>
      <c r="D16" s="211">
        <v>2.7819444444444463</v>
      </c>
      <c r="E16" s="211">
        <v>-1.459374999999999</v>
      </c>
      <c r="F16" s="212">
        <v>5.050000000000001</v>
      </c>
      <c r="G16" s="211">
        <v>6.556944444444441</v>
      </c>
      <c r="H16" s="211">
        <v>14.093055555555546</v>
      </c>
      <c r="I16" s="211">
        <v>23.93055555555557</v>
      </c>
      <c r="J16" s="211">
        <v>20.04756944444445</v>
      </c>
      <c r="K16" s="211">
        <v>19.92881944444443</v>
      </c>
      <c r="L16" s="248">
        <v>12.319097222222195</v>
      </c>
      <c r="M16" s="248">
        <v>14.611111111111095</v>
      </c>
      <c r="N16" s="210"/>
    </row>
    <row r="17" spans="1:14" ht="16.5" customHeight="1">
      <c r="A17" s="209">
        <v>6</v>
      </c>
      <c r="B17" s="211">
        <v>6.831944444444441</v>
      </c>
      <c r="C17" s="211">
        <v>4.585763888888885</v>
      </c>
      <c r="D17" s="211">
        <v>3.4100694444444466</v>
      </c>
      <c r="E17" s="211">
        <v>-1.6048611111111108</v>
      </c>
      <c r="F17" s="212">
        <v>4.790972222222226</v>
      </c>
      <c r="G17" s="211">
        <v>4.621527777777779</v>
      </c>
      <c r="H17" s="211">
        <v>12.237152777777792</v>
      </c>
      <c r="I17" s="211">
        <v>14.707638888888892</v>
      </c>
      <c r="J17" s="211">
        <v>18.993055555555554</v>
      </c>
      <c r="K17" s="211">
        <v>23.468402777777772</v>
      </c>
      <c r="L17" s="248">
        <v>13.363541666666661</v>
      </c>
      <c r="M17" s="248">
        <v>15.228472222222223</v>
      </c>
      <c r="N17" s="210"/>
    </row>
    <row r="18" spans="1:14" ht="16.5" customHeight="1">
      <c r="A18" s="209">
        <v>7</v>
      </c>
      <c r="B18" s="211">
        <v>7.988541666666667</v>
      </c>
      <c r="C18" s="211">
        <v>3.6423611111111103</v>
      </c>
      <c r="D18" s="211">
        <v>3.646180555555556</v>
      </c>
      <c r="E18" s="211">
        <v>-0.7576388888888915</v>
      </c>
      <c r="F18" s="212">
        <v>8.781944444444456</v>
      </c>
      <c r="G18" s="211">
        <v>8.805555555555543</v>
      </c>
      <c r="H18" s="211">
        <v>11.058333333333332</v>
      </c>
      <c r="I18" s="211">
        <v>14.544791666666672</v>
      </c>
      <c r="J18" s="211">
        <v>22.732291666666683</v>
      </c>
      <c r="K18" s="211">
        <v>21.439930555555534</v>
      </c>
      <c r="L18" s="248">
        <v>13.997222222222215</v>
      </c>
      <c r="M18" s="248">
        <v>14.874652777777802</v>
      </c>
      <c r="N18" s="210"/>
    </row>
    <row r="19" spans="1:14" ht="16.5" customHeight="1">
      <c r="A19" s="209">
        <v>8</v>
      </c>
      <c r="B19" s="211">
        <v>9.021180555555555</v>
      </c>
      <c r="C19" s="211">
        <v>3.141666666666665</v>
      </c>
      <c r="D19" s="211">
        <v>6.134722222222216</v>
      </c>
      <c r="E19" s="211">
        <v>2.899305555555554</v>
      </c>
      <c r="F19" s="212">
        <v>10.032986111111114</v>
      </c>
      <c r="G19" s="211">
        <v>8.563194444444449</v>
      </c>
      <c r="H19" s="211">
        <v>14.597569444444458</v>
      </c>
      <c r="I19" s="211">
        <v>12.235069444444447</v>
      </c>
      <c r="J19" s="211">
        <v>14.648263888888891</v>
      </c>
      <c r="K19" s="211">
        <v>16.85937500000002</v>
      </c>
      <c r="L19" s="248">
        <v>12.860763888888892</v>
      </c>
      <c r="M19" s="248">
        <v>12.901041666666663</v>
      </c>
      <c r="N19" s="210"/>
    </row>
    <row r="20" spans="1:14" ht="16.5" customHeight="1">
      <c r="A20" s="209">
        <v>9</v>
      </c>
      <c r="B20" s="211">
        <v>8.93402777777779</v>
      </c>
      <c r="C20" s="211">
        <v>3.5111111111111124</v>
      </c>
      <c r="D20" s="211">
        <v>9.471527777777787</v>
      </c>
      <c r="E20" s="211">
        <v>5.084375000000004</v>
      </c>
      <c r="F20" s="212">
        <v>8.132291666666653</v>
      </c>
      <c r="G20" s="211">
        <v>11.011805555555554</v>
      </c>
      <c r="H20" s="211">
        <v>12.645486111111117</v>
      </c>
      <c r="I20" s="211">
        <v>11.997222222222225</v>
      </c>
      <c r="J20" s="211">
        <v>12.716319444444444</v>
      </c>
      <c r="K20" s="211">
        <v>19.91423611111111</v>
      </c>
      <c r="L20" s="248">
        <v>12.462500000000002</v>
      </c>
      <c r="M20" s="248">
        <v>12.637500000000019</v>
      </c>
      <c r="N20" s="210"/>
    </row>
    <row r="21" spans="1:14" ht="16.5" customHeight="1">
      <c r="A21" s="209">
        <v>10</v>
      </c>
      <c r="B21" s="211">
        <v>7.865625000000004</v>
      </c>
      <c r="C21" s="211">
        <v>4.7559027777777745</v>
      </c>
      <c r="D21" s="211">
        <v>6.461458333333331</v>
      </c>
      <c r="E21" s="211">
        <v>4.94236111111111</v>
      </c>
      <c r="F21" s="212">
        <v>5.947569444444446</v>
      </c>
      <c r="G21" s="211">
        <v>14.058680555555558</v>
      </c>
      <c r="H21" s="211">
        <v>13.162500000000009</v>
      </c>
      <c r="I21" s="211">
        <v>16.239930555555556</v>
      </c>
      <c r="J21" s="211">
        <v>16.91840277777777</v>
      </c>
      <c r="K21" s="211">
        <v>17.238888888888884</v>
      </c>
      <c r="L21" s="248">
        <v>13.060763888888879</v>
      </c>
      <c r="M21" s="248">
        <v>7.614236111111111</v>
      </c>
      <c r="N21" s="210"/>
    </row>
    <row r="22" spans="1:14" ht="16.5" customHeight="1">
      <c r="A22" s="209">
        <v>11</v>
      </c>
      <c r="B22" s="211">
        <v>9.355208333333325</v>
      </c>
      <c r="C22" s="211">
        <v>4.99270833333333</v>
      </c>
      <c r="D22" s="211">
        <v>5.13923611111111</v>
      </c>
      <c r="E22" s="211">
        <v>3.048958333333332</v>
      </c>
      <c r="F22" s="212">
        <v>2.5111111111111093</v>
      </c>
      <c r="G22" s="211">
        <v>8.298263888888883</v>
      </c>
      <c r="H22" s="211">
        <v>18.20277777777776</v>
      </c>
      <c r="I22" s="211">
        <v>17.998263888888886</v>
      </c>
      <c r="J22" s="211">
        <v>21.51041666666667</v>
      </c>
      <c r="K22" s="211">
        <v>20.795138888888886</v>
      </c>
      <c r="L22" s="248">
        <v>13.701388888888905</v>
      </c>
      <c r="M22" s="248">
        <v>4.957291666666661</v>
      </c>
      <c r="N22" s="210"/>
    </row>
    <row r="23" spans="1:14" ht="16.5" customHeight="1">
      <c r="A23" s="209">
        <v>12</v>
      </c>
      <c r="B23" s="211">
        <v>8.431944444444447</v>
      </c>
      <c r="C23" s="211">
        <v>5.885763888888892</v>
      </c>
      <c r="D23" s="211">
        <v>7.802430555555554</v>
      </c>
      <c r="E23" s="211">
        <v>0.29236111111111057</v>
      </c>
      <c r="F23" s="212">
        <v>4.7604166666666625</v>
      </c>
      <c r="G23" s="211">
        <v>10.84236111111111</v>
      </c>
      <c r="H23" s="211">
        <v>13.578472222222224</v>
      </c>
      <c r="I23" s="211">
        <v>22.398611111111105</v>
      </c>
      <c r="J23" s="211">
        <v>17.421874999999993</v>
      </c>
      <c r="K23" s="211">
        <v>19.40972222222223</v>
      </c>
      <c r="L23" s="248">
        <v>16.664583333333315</v>
      </c>
      <c r="M23" s="248">
        <v>4.3868055555555525</v>
      </c>
      <c r="N23" s="210"/>
    </row>
    <row r="24" spans="1:14" ht="16.5" customHeight="1">
      <c r="A24" s="209">
        <v>13</v>
      </c>
      <c r="B24" s="211">
        <v>7.615277777777779</v>
      </c>
      <c r="C24" s="211">
        <v>3.940277777777772</v>
      </c>
      <c r="D24" s="211">
        <v>7.065277777777784</v>
      </c>
      <c r="E24" s="211">
        <v>2.331597222222223</v>
      </c>
      <c r="F24" s="212">
        <v>3.931597222222221</v>
      </c>
      <c r="G24" s="211">
        <v>7.506597222222226</v>
      </c>
      <c r="H24" s="211">
        <v>12.429861111111103</v>
      </c>
      <c r="I24" s="211">
        <v>18.500000000000007</v>
      </c>
      <c r="J24" s="211">
        <v>17.24027777777777</v>
      </c>
      <c r="K24" s="211">
        <v>23.462499999999988</v>
      </c>
      <c r="L24" s="248">
        <v>17.27430555555553</v>
      </c>
      <c r="M24" s="248">
        <v>4.275000000000004</v>
      </c>
      <c r="N24" s="210"/>
    </row>
    <row r="25" spans="1:14" ht="16.5" customHeight="1">
      <c r="A25" s="209">
        <v>14</v>
      </c>
      <c r="B25" s="211">
        <v>9.680208333333324</v>
      </c>
      <c r="C25" s="211">
        <v>3.086458333333333</v>
      </c>
      <c r="D25" s="211">
        <v>3.8145833333333297</v>
      </c>
      <c r="E25" s="211">
        <v>4.840972222222217</v>
      </c>
      <c r="F25" s="212">
        <v>4.170833333333342</v>
      </c>
      <c r="G25" s="211">
        <v>12.879861111111119</v>
      </c>
      <c r="H25" s="211">
        <v>9.829861111111112</v>
      </c>
      <c r="I25" s="211">
        <v>14.5826388888889</v>
      </c>
      <c r="J25" s="211">
        <v>18.403472222222227</v>
      </c>
      <c r="K25" s="211">
        <v>22.199305555555547</v>
      </c>
      <c r="L25" s="248">
        <v>14.388194444444444</v>
      </c>
      <c r="M25" s="248">
        <v>4.113888888888887</v>
      </c>
      <c r="N25" s="210"/>
    </row>
    <row r="26" spans="1:14" ht="16.5" customHeight="1">
      <c r="A26" s="209">
        <v>15</v>
      </c>
      <c r="B26" s="211">
        <v>9.91979166666665</v>
      </c>
      <c r="C26" s="211">
        <v>4.695833333333333</v>
      </c>
      <c r="D26" s="211">
        <v>7.290624999999988</v>
      </c>
      <c r="E26" s="211">
        <v>0.9774305555555561</v>
      </c>
      <c r="F26" s="212">
        <v>5.0218750000000005</v>
      </c>
      <c r="G26" s="211">
        <v>14.825951557093422</v>
      </c>
      <c r="H26" s="211">
        <v>10.025694444444444</v>
      </c>
      <c r="I26" s="211">
        <v>12.669097222222218</v>
      </c>
      <c r="J26" s="211">
        <v>19.15069444444447</v>
      </c>
      <c r="K26" s="211">
        <v>20.394097222222214</v>
      </c>
      <c r="L26" s="248">
        <v>13.128373702422127</v>
      </c>
      <c r="M26" s="248">
        <v>6.679861111111111</v>
      </c>
      <c r="N26" s="210"/>
    </row>
    <row r="27" spans="1:14" ht="16.5" customHeight="1">
      <c r="A27" s="209">
        <v>16</v>
      </c>
      <c r="B27" s="211">
        <v>8.39097222222221</v>
      </c>
      <c r="C27" s="211">
        <v>3.5340277777777773</v>
      </c>
      <c r="D27" s="211">
        <v>4.024305555555556</v>
      </c>
      <c r="E27" s="211">
        <v>0.9593750000000006</v>
      </c>
      <c r="F27" s="212">
        <v>6.809374999999992</v>
      </c>
      <c r="G27" s="211">
        <v>9.044097222222213</v>
      </c>
      <c r="H27" s="211">
        <v>8.22743055555555</v>
      </c>
      <c r="I27" s="211">
        <v>10.977083333333319</v>
      </c>
      <c r="J27" s="211">
        <v>20.32361111111112</v>
      </c>
      <c r="K27" s="211">
        <v>15.615625000000007</v>
      </c>
      <c r="L27" s="248">
        <v>16.489583333333332</v>
      </c>
      <c r="M27" s="248">
        <v>6.61631944444444</v>
      </c>
      <c r="N27" s="210"/>
    </row>
    <row r="28" spans="1:14" ht="16.5" customHeight="1">
      <c r="A28" s="209">
        <v>17</v>
      </c>
      <c r="B28" s="211">
        <v>8.581597222222213</v>
      </c>
      <c r="C28" s="211">
        <v>7.656597222222219</v>
      </c>
      <c r="D28" s="211">
        <v>1.8177083333333326</v>
      </c>
      <c r="E28" s="211">
        <v>1.2805555555555561</v>
      </c>
      <c r="F28" s="212">
        <v>8.092361111111124</v>
      </c>
      <c r="G28" s="211">
        <v>6.688501742160282</v>
      </c>
      <c r="H28" s="211">
        <v>10.471527777777787</v>
      </c>
      <c r="I28" s="211">
        <v>17.575694444444437</v>
      </c>
      <c r="J28" s="211">
        <v>23.69652777777779</v>
      </c>
      <c r="K28" s="211">
        <v>15.02951388888889</v>
      </c>
      <c r="L28" s="248">
        <v>13.97804878048778</v>
      </c>
      <c r="M28" s="248">
        <v>6.714930555555549</v>
      </c>
      <c r="N28" s="210"/>
    </row>
    <row r="29" spans="1:14" ht="16.5" customHeight="1">
      <c r="A29" s="209">
        <v>18</v>
      </c>
      <c r="B29" s="211">
        <v>7.340624999999999</v>
      </c>
      <c r="C29" s="211">
        <v>11.08611111111114</v>
      </c>
      <c r="D29" s="211">
        <v>1.6961805555555547</v>
      </c>
      <c r="E29" s="211">
        <v>2.0642361111111107</v>
      </c>
      <c r="F29" s="212">
        <v>9.233333333333338</v>
      </c>
      <c r="G29" s="211">
        <v>8.12743055555555</v>
      </c>
      <c r="H29" s="211">
        <v>12.963541666666668</v>
      </c>
      <c r="I29" s="211">
        <v>14.17013888888888</v>
      </c>
      <c r="J29" s="211">
        <v>18.361458333333317</v>
      </c>
      <c r="K29" s="211">
        <v>13.668750000000001</v>
      </c>
      <c r="L29" s="248">
        <v>14.273611111111116</v>
      </c>
      <c r="M29" s="248">
        <v>7.229513888888893</v>
      </c>
      <c r="N29" s="210"/>
    </row>
    <row r="30" spans="1:14" ht="16.5" customHeight="1">
      <c r="A30" s="209">
        <v>19</v>
      </c>
      <c r="B30" s="211">
        <v>7.191666666666659</v>
      </c>
      <c r="C30" s="211">
        <v>7.007291666666666</v>
      </c>
      <c r="D30" s="211">
        <v>0.21736111111111095</v>
      </c>
      <c r="E30" s="211">
        <v>1.9020833333333345</v>
      </c>
      <c r="F30" s="212">
        <v>4.052083333333331</v>
      </c>
      <c r="G30" s="211">
        <v>9.153125000000001</v>
      </c>
      <c r="H30" s="211">
        <v>9.858680555555567</v>
      </c>
      <c r="I30" s="211">
        <v>11.7267361111111</v>
      </c>
      <c r="J30" s="211">
        <v>15.249305555555575</v>
      </c>
      <c r="K30" s="211">
        <v>16.272916666666678</v>
      </c>
      <c r="L30" s="248">
        <v>12.686458333333334</v>
      </c>
      <c r="M30" s="248">
        <v>7.880208333333341</v>
      </c>
      <c r="N30" s="210"/>
    </row>
    <row r="31" spans="1:16" ht="16.5" customHeight="1">
      <c r="A31" s="209">
        <v>20</v>
      </c>
      <c r="B31" s="211">
        <v>5.498611111111113</v>
      </c>
      <c r="C31" s="211">
        <v>4.532986111111113</v>
      </c>
      <c r="D31" s="211">
        <v>-0.8597222222222219</v>
      </c>
      <c r="E31" s="211">
        <v>4.2892361111111095</v>
      </c>
      <c r="F31" s="212">
        <v>2.716666666666667</v>
      </c>
      <c r="G31" s="211">
        <v>11.257986111111116</v>
      </c>
      <c r="H31" s="211">
        <v>9.73541666666667</v>
      </c>
      <c r="I31" s="211">
        <v>12.423958333333351</v>
      </c>
      <c r="J31" s="211">
        <v>20.987847222222236</v>
      </c>
      <c r="K31" s="211">
        <v>17.726041666666667</v>
      </c>
      <c r="L31" s="248">
        <v>13.645138888888901</v>
      </c>
      <c r="M31" s="248">
        <v>9.042708333333339</v>
      </c>
      <c r="N31" s="210"/>
      <c r="P31" s="210"/>
    </row>
    <row r="32" spans="1:14" ht="16.5" customHeight="1">
      <c r="A32" s="209">
        <v>21</v>
      </c>
      <c r="B32" s="211">
        <v>5.292361111111112</v>
      </c>
      <c r="C32" s="211">
        <v>7.27638888888889</v>
      </c>
      <c r="D32" s="211">
        <v>-1.3503472222222221</v>
      </c>
      <c r="E32" s="211">
        <v>3.0666666666666647</v>
      </c>
      <c r="F32" s="212">
        <v>5.282291666666669</v>
      </c>
      <c r="G32" s="211">
        <v>11.243402777777769</v>
      </c>
      <c r="H32" s="211">
        <v>11.790277777777778</v>
      </c>
      <c r="I32" s="211">
        <v>13.694097222222204</v>
      </c>
      <c r="J32" s="211">
        <v>21.027777777777775</v>
      </c>
      <c r="K32" s="211">
        <v>19.281249999999986</v>
      </c>
      <c r="L32" s="248">
        <v>14.292361111111113</v>
      </c>
      <c r="M32" s="248">
        <v>10.46145833333332</v>
      </c>
      <c r="N32" s="210"/>
    </row>
    <row r="33" spans="1:14" ht="16.5" customHeight="1">
      <c r="A33" s="209">
        <v>22</v>
      </c>
      <c r="B33" s="211">
        <v>7.3593749999999964</v>
      </c>
      <c r="C33" s="211">
        <v>10.124305555555546</v>
      </c>
      <c r="D33" s="211">
        <v>-0.8225694444444457</v>
      </c>
      <c r="E33" s="211">
        <v>1.5086805555555562</v>
      </c>
      <c r="F33" s="212">
        <v>2.2850694444444453</v>
      </c>
      <c r="G33" s="211">
        <v>8.35451388888889</v>
      </c>
      <c r="H33" s="211">
        <v>15.812152777777786</v>
      </c>
      <c r="I33" s="211">
        <v>10.694791666666664</v>
      </c>
      <c r="J33" s="211">
        <v>19.466319444444444</v>
      </c>
      <c r="K33" s="211">
        <v>19.32083333333333</v>
      </c>
      <c r="L33" s="248">
        <v>12.777083333333325</v>
      </c>
      <c r="M33" s="248">
        <v>10.354513888888887</v>
      </c>
      <c r="N33" s="210"/>
    </row>
    <row r="34" spans="1:14" ht="16.5" customHeight="1">
      <c r="A34" s="209">
        <v>23</v>
      </c>
      <c r="B34" s="211">
        <v>10.750347222222219</v>
      </c>
      <c r="C34" s="211">
        <v>10.00659722222221</v>
      </c>
      <c r="D34" s="211">
        <v>-0.44027777777777766</v>
      </c>
      <c r="E34" s="211">
        <v>3.4722222222222188</v>
      </c>
      <c r="F34" s="212">
        <v>5.46354166666667</v>
      </c>
      <c r="G34" s="211">
        <v>8.255555555555564</v>
      </c>
      <c r="H34" s="211">
        <v>10.664236111111098</v>
      </c>
      <c r="I34" s="211">
        <v>12.442361111111111</v>
      </c>
      <c r="J34" s="211">
        <v>17.409027777777766</v>
      </c>
      <c r="K34" s="211">
        <v>20.643749999999994</v>
      </c>
      <c r="L34" s="248">
        <v>12.880555555555544</v>
      </c>
      <c r="M34" s="248">
        <v>10.815972222222236</v>
      </c>
      <c r="N34" s="210"/>
    </row>
    <row r="35" spans="1:14" ht="16.5" customHeight="1">
      <c r="A35" s="209">
        <v>24</v>
      </c>
      <c r="B35" s="211">
        <v>4.540624999999998</v>
      </c>
      <c r="C35" s="211">
        <v>5.759722222222227</v>
      </c>
      <c r="D35" s="211">
        <v>0.28263888888888855</v>
      </c>
      <c r="E35" s="211">
        <v>3.9225694444444437</v>
      </c>
      <c r="F35" s="212">
        <v>7.107638888888884</v>
      </c>
      <c r="G35" s="211">
        <v>14.437847222222224</v>
      </c>
      <c r="H35" s="211">
        <v>14.057638888888873</v>
      </c>
      <c r="I35" s="211">
        <v>14.710763888888891</v>
      </c>
      <c r="J35" s="211">
        <v>21.394444444444456</v>
      </c>
      <c r="K35" s="211">
        <v>19.3513888888889</v>
      </c>
      <c r="L35" s="248">
        <v>13.167361111111093</v>
      </c>
      <c r="M35" s="248">
        <v>10.829166666666664</v>
      </c>
      <c r="N35" s="210"/>
    </row>
    <row r="36" spans="1:14" ht="16.5" customHeight="1">
      <c r="A36" s="209">
        <v>25</v>
      </c>
      <c r="B36" s="211">
        <v>4.1621527777777745</v>
      </c>
      <c r="C36" s="211">
        <v>2.6246527777777837</v>
      </c>
      <c r="D36" s="211">
        <v>2.3361111111111086</v>
      </c>
      <c r="E36" s="211">
        <v>3.8854166666666643</v>
      </c>
      <c r="F36" s="212">
        <v>6.287152777777781</v>
      </c>
      <c r="G36" s="211">
        <v>11.434027777777777</v>
      </c>
      <c r="H36" s="211">
        <v>12.225347222222226</v>
      </c>
      <c r="I36" s="211">
        <v>19.055555555555546</v>
      </c>
      <c r="J36" s="211">
        <v>14.15520833333334</v>
      </c>
      <c r="K36" s="211">
        <v>16.67534722222222</v>
      </c>
      <c r="L36" s="248">
        <v>11.665972222222214</v>
      </c>
      <c r="M36" s="248">
        <v>9.01145833333334</v>
      </c>
      <c r="N36" s="210"/>
    </row>
    <row r="37" spans="1:14" ht="16.5" customHeight="1">
      <c r="A37" s="209">
        <v>26</v>
      </c>
      <c r="B37" s="211">
        <v>4.787152777777777</v>
      </c>
      <c r="C37" s="211">
        <v>0.4743055555555553</v>
      </c>
      <c r="D37" s="211">
        <v>3.1552083333333316</v>
      </c>
      <c r="E37" s="211">
        <v>6.0625000000000036</v>
      </c>
      <c r="F37" s="212">
        <v>5.993402777777773</v>
      </c>
      <c r="G37" s="211">
        <v>10.967361111111108</v>
      </c>
      <c r="H37" s="211">
        <v>10.952430555555555</v>
      </c>
      <c r="I37" s="211">
        <v>20.34201388888891</v>
      </c>
      <c r="J37" s="211">
        <v>16.47395833333333</v>
      </c>
      <c r="K37" s="211">
        <v>21.52048611111112</v>
      </c>
      <c r="L37" s="248">
        <v>10.37048611111111</v>
      </c>
      <c r="M37" s="248">
        <v>9.622569444444444</v>
      </c>
      <c r="N37" s="210"/>
    </row>
    <row r="38" spans="1:14" ht="16.5" customHeight="1">
      <c r="A38" s="209">
        <v>27</v>
      </c>
      <c r="B38" s="211">
        <v>5.207291666666672</v>
      </c>
      <c r="C38" s="211">
        <v>-0.9187500000000011</v>
      </c>
      <c r="D38" s="211">
        <v>3.586805555555553</v>
      </c>
      <c r="E38" s="211">
        <v>4.751041666666668</v>
      </c>
      <c r="F38" s="212">
        <v>4.956597222222233</v>
      </c>
      <c r="G38" s="211">
        <v>6.144791666666669</v>
      </c>
      <c r="H38" s="211">
        <v>14.062847222222217</v>
      </c>
      <c r="I38" s="211">
        <v>15.951041666666665</v>
      </c>
      <c r="J38" s="211">
        <v>16.086805555555568</v>
      </c>
      <c r="K38" s="211">
        <v>15.181944444444444</v>
      </c>
      <c r="L38" s="248">
        <v>11.680555555555555</v>
      </c>
      <c r="M38" s="248">
        <v>8.763194444444451</v>
      </c>
      <c r="N38" s="287" t="s">
        <v>69</v>
      </c>
    </row>
    <row r="39" spans="1:14" ht="16.5" customHeight="1">
      <c r="A39" s="209">
        <v>28</v>
      </c>
      <c r="B39" s="211">
        <v>3.2041666666666715</v>
      </c>
      <c r="C39" s="211">
        <v>-1.3666666666666663</v>
      </c>
      <c r="D39" s="211">
        <v>3.2739583333333364</v>
      </c>
      <c r="E39" s="211">
        <v>3.0017361111111094</v>
      </c>
      <c r="F39" s="212">
        <v>9.211458333333344</v>
      </c>
      <c r="G39" s="211">
        <v>5.294791666666669</v>
      </c>
      <c r="H39" s="211">
        <v>10.670486111111098</v>
      </c>
      <c r="I39" s="211">
        <v>18.082638888888894</v>
      </c>
      <c r="J39" s="211">
        <v>15.34756944444445</v>
      </c>
      <c r="K39" s="211">
        <v>15.17256944444443</v>
      </c>
      <c r="L39" s="248">
        <v>10.87951388888888</v>
      </c>
      <c r="M39" s="248">
        <v>9.782986111111118</v>
      </c>
      <c r="N39" s="210"/>
    </row>
    <row r="40" spans="1:14" ht="16.5" customHeight="1">
      <c r="A40" s="209">
        <v>29</v>
      </c>
      <c r="B40" s="211">
        <v>2.463888888888894</v>
      </c>
      <c r="C40" s="211">
        <v>0.9243055555555549</v>
      </c>
      <c r="D40" s="211">
        <v>0.9961805555555531</v>
      </c>
      <c r="E40" s="211"/>
      <c r="F40" s="212">
        <v>8.430208333333336</v>
      </c>
      <c r="G40" s="211">
        <v>10.710416666666658</v>
      </c>
      <c r="H40" s="211">
        <v>11.917013888888908</v>
      </c>
      <c r="I40" s="211">
        <v>18.889236111111085</v>
      </c>
      <c r="J40" s="211">
        <v>13.65798611111112</v>
      </c>
      <c r="K40" s="211">
        <v>18.290972222222216</v>
      </c>
      <c r="L40" s="248">
        <v>10.543402777777802</v>
      </c>
      <c r="M40" s="248">
        <v>10.264236111111124</v>
      </c>
      <c r="N40" s="210"/>
    </row>
    <row r="41" spans="1:14" ht="16.5" customHeight="1">
      <c r="A41" s="209">
        <v>30</v>
      </c>
      <c r="B41" s="211">
        <v>1.842708333333337</v>
      </c>
      <c r="C41" s="211">
        <v>3.392013888888889</v>
      </c>
      <c r="D41" s="211">
        <v>0.8527777777777774</v>
      </c>
      <c r="E41" s="211"/>
      <c r="F41" s="212">
        <v>7.194444444444447</v>
      </c>
      <c r="G41" s="211">
        <v>8.312847222222231</v>
      </c>
      <c r="H41" s="211">
        <v>10.025694444444445</v>
      </c>
      <c r="I41" s="211">
        <v>20.94479166666669</v>
      </c>
      <c r="J41" s="211">
        <v>13.741666666666664</v>
      </c>
      <c r="K41" s="211">
        <v>21.120486111111088</v>
      </c>
      <c r="L41" s="248">
        <v>10.392013888888895</v>
      </c>
      <c r="M41" s="248">
        <v>9.628819444444446</v>
      </c>
      <c r="N41" s="210"/>
    </row>
    <row r="42" spans="1:14" ht="16.5" customHeight="1">
      <c r="A42" s="209">
        <v>31</v>
      </c>
      <c r="B42" s="211"/>
      <c r="C42" s="211">
        <v>2.7527972027972036</v>
      </c>
      <c r="D42" s="211">
        <v>0.8125000000000017</v>
      </c>
      <c r="E42" s="211"/>
      <c r="F42" s="212">
        <v>6.975347222222222</v>
      </c>
      <c r="G42" s="211"/>
      <c r="H42" s="211">
        <v>13.476041666666653</v>
      </c>
      <c r="I42" s="211"/>
      <c r="J42" s="211">
        <v>13.653819444444448</v>
      </c>
      <c r="K42" s="211">
        <v>22.55624999999998</v>
      </c>
      <c r="L42" s="211"/>
      <c r="M42" s="211">
        <v>8.36909722222223</v>
      </c>
      <c r="N42" s="210"/>
    </row>
    <row r="43" spans="1:14" ht="16.5" customHeight="1">
      <c r="A43" s="213"/>
      <c r="B43" s="214"/>
      <c r="C43" s="214"/>
      <c r="D43" s="214"/>
      <c r="E43" s="214"/>
      <c r="F43" s="215"/>
      <c r="G43" s="214"/>
      <c r="H43" s="214"/>
      <c r="I43" s="214"/>
      <c r="J43" s="214"/>
      <c r="K43" s="214"/>
      <c r="L43" s="214"/>
      <c r="M43" s="214"/>
      <c r="N43" s="210"/>
    </row>
    <row r="44" spans="1:13" ht="16.5" customHeight="1">
      <c r="A44" s="216" t="s">
        <v>64</v>
      </c>
      <c r="B44" s="217">
        <f>AVERAGE(B12:B41)</f>
        <v>7.7080208333333315</v>
      </c>
      <c r="C44" s="217">
        <f>AVERAGE(C12:C42)</f>
        <v>3.8462035836027764</v>
      </c>
      <c r="D44" s="217">
        <f>AVERAGE(D12:D42)</f>
        <v>3.1101254480286737</v>
      </c>
      <c r="E44" s="217">
        <f>AVERAGE(E12:E39)</f>
        <v>2.2235004481911202</v>
      </c>
      <c r="F44" s="217">
        <f>AVERAGE(F12:F42)</f>
        <v>5.792383512544803</v>
      </c>
      <c r="G44" s="217">
        <f>AVERAGE(G12:G41)</f>
        <v>8.841928535901046</v>
      </c>
      <c r="H44" s="217">
        <f>AVERAGE(H12:H42)</f>
        <v>12.169556451612904</v>
      </c>
      <c r="I44" s="217">
        <f>AVERAGE(I12:I41)</f>
        <v>15.717384259259255</v>
      </c>
      <c r="J44" s="217">
        <f>AVERAGE(J12:J42)</f>
        <v>18.993974014336917</v>
      </c>
      <c r="K44" s="217">
        <f>AVERAGE(K12:K42)</f>
        <v>19.02937948028673</v>
      </c>
      <c r="L44" s="217">
        <f>AVERAGE(L12:L41)</f>
        <v>13.26339695313403</v>
      </c>
      <c r="M44" s="217">
        <f>AVERAGE(M12:M42)</f>
        <v>9.346875000000002</v>
      </c>
    </row>
    <row r="45" spans="1:13" ht="16.5" customHeight="1">
      <c r="A45" s="218"/>
      <c r="B45" s="218"/>
      <c r="C45" s="218"/>
      <c r="D45" s="218"/>
      <c r="E45" s="218"/>
      <c r="F45" s="218"/>
      <c r="G45" s="218"/>
      <c r="H45" s="218"/>
      <c r="I45" s="218"/>
      <c r="J45" s="218"/>
      <c r="K45" s="218"/>
      <c r="L45" s="218"/>
      <c r="M45" s="218"/>
    </row>
    <row r="46" spans="2:13" ht="16.5" customHeight="1">
      <c r="B46" s="219" t="s">
        <v>65</v>
      </c>
      <c r="C46" s="220">
        <f>SUM(B44:M44)/12</f>
        <v>10.003560710019299</v>
      </c>
      <c r="D46" s="221" t="s">
        <v>66</v>
      </c>
      <c r="E46" s="218"/>
      <c r="F46" s="218"/>
      <c r="G46" s="218"/>
      <c r="H46" s="218"/>
      <c r="I46" s="218"/>
      <c r="J46" s="218"/>
      <c r="K46" s="218"/>
      <c r="L46" s="218"/>
      <c r="M46" s="218"/>
    </row>
  </sheetData>
  <sheetProtection/>
  <mergeCells count="2">
    <mergeCell ref="A4:M4"/>
    <mergeCell ref="A2:M2"/>
  </mergeCells>
  <printOptions/>
  <pageMargins left="0.7874015748031497" right="0.35433070866141736" top="0.9" bottom="0.19" header="0.5118110236220472" footer="0.37"/>
  <pageSetup fitToHeight="1" fitToWidth="1" horizontalDpi="300" verticalDpi="300" orientation="portrait" paperSize="9" scale="8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7">
      <selection activeCell="N48" sqref="N48"/>
    </sheetView>
  </sheetViews>
  <sheetFormatPr defaultColWidth="8.7109375" defaultRowHeight="12.75"/>
  <cols>
    <col min="1" max="1" width="10.00390625" style="202" customWidth="1"/>
    <col min="2" max="2" width="7.8515625" style="202" customWidth="1"/>
    <col min="3" max="3" width="9.8515625" style="202" customWidth="1"/>
    <col min="4" max="4" width="7.8515625" style="202" customWidth="1"/>
    <col min="5" max="5" width="7.8515625" style="222" customWidth="1"/>
    <col min="6" max="13" width="7.8515625" style="202" customWidth="1"/>
    <col min="14" max="16384" width="8.7109375" style="202" customWidth="1"/>
  </cols>
  <sheetData>
    <row r="1" spans="1:13" ht="23.25" customHeight="1">
      <c r="A1" s="366" t="s">
        <v>81</v>
      </c>
      <c r="B1" s="171"/>
      <c r="C1" s="171"/>
      <c r="D1" s="171"/>
      <c r="E1" s="171"/>
      <c r="F1" s="171"/>
      <c r="G1" s="171"/>
      <c r="H1" s="171"/>
      <c r="I1" s="171"/>
      <c r="J1" s="171"/>
      <c r="K1" s="171"/>
      <c r="L1" s="171"/>
      <c r="M1" s="171"/>
    </row>
    <row r="2" spans="1:13" ht="23.25" customHeight="1">
      <c r="A2" s="393" t="s">
        <v>85</v>
      </c>
      <c r="B2" s="394"/>
      <c r="C2" s="394"/>
      <c r="D2" s="394"/>
      <c r="E2" s="394"/>
      <c r="F2" s="394"/>
      <c r="G2" s="394"/>
      <c r="H2" s="394"/>
      <c r="I2" s="394"/>
      <c r="J2" s="394"/>
      <c r="K2" s="394"/>
      <c r="L2" s="394"/>
      <c r="M2" s="394"/>
    </row>
    <row r="3" spans="1:13" ht="23.25" customHeight="1">
      <c r="A3" s="173" t="s">
        <v>63</v>
      </c>
      <c r="B3" s="171"/>
      <c r="C3" s="171"/>
      <c r="D3" s="171"/>
      <c r="E3" s="171"/>
      <c r="F3" s="174"/>
      <c r="G3" s="175"/>
      <c r="H3" s="175"/>
      <c r="I3" s="175"/>
      <c r="J3" s="171"/>
      <c r="K3" s="171"/>
      <c r="L3" s="171"/>
      <c r="M3" s="171"/>
    </row>
    <row r="4" spans="1:13" ht="15.75" customHeight="1">
      <c r="A4" s="390" t="s">
        <v>54</v>
      </c>
      <c r="B4" s="390"/>
      <c r="C4" s="390"/>
      <c r="D4" s="390"/>
      <c r="E4" s="390"/>
      <c r="F4" s="390"/>
      <c r="G4" s="390"/>
      <c r="H4" s="390"/>
      <c r="I4" s="390"/>
      <c r="J4" s="390"/>
      <c r="K4" s="390"/>
      <c r="L4" s="390"/>
      <c r="M4" s="390"/>
    </row>
    <row r="5" spans="1:13" ht="12.75" customHeight="1">
      <c r="A5" s="192"/>
      <c r="B5" s="192"/>
      <c r="C5" s="192"/>
      <c r="D5" s="192"/>
      <c r="E5" s="192"/>
      <c r="F5" s="192"/>
      <c r="G5" s="192"/>
      <c r="H5" s="192"/>
      <c r="I5" s="193"/>
      <c r="J5" s="192"/>
      <c r="K5" s="192"/>
      <c r="L5" s="192"/>
      <c r="M5" s="192"/>
    </row>
    <row r="6" spans="1:13" ht="22.5" customHeight="1">
      <c r="A6" s="176" t="s">
        <v>87</v>
      </c>
      <c r="B6" s="171"/>
      <c r="C6" s="171"/>
      <c r="D6" s="171"/>
      <c r="E6" s="174"/>
      <c r="F6" s="177"/>
      <c r="G6" s="174"/>
      <c r="H6" s="178"/>
      <c r="I6" s="171"/>
      <c r="J6" s="171"/>
      <c r="K6" s="171"/>
      <c r="L6" s="171"/>
      <c r="M6" s="171"/>
    </row>
    <row r="7" spans="1:13" ht="23.25" customHeight="1">
      <c r="A7" s="179"/>
      <c r="B7" s="171"/>
      <c r="C7" s="171"/>
      <c r="D7" s="171"/>
      <c r="E7" s="174"/>
      <c r="F7" s="177"/>
      <c r="G7" s="174"/>
      <c r="H7" s="178"/>
      <c r="I7" s="171"/>
      <c r="J7" s="171"/>
      <c r="K7" s="171"/>
      <c r="L7" s="171"/>
      <c r="M7" s="171"/>
    </row>
    <row r="8" spans="1:13" ht="15.75" customHeight="1">
      <c r="A8" s="203" t="s">
        <v>55</v>
      </c>
      <c r="B8" s="204"/>
      <c r="C8" s="204"/>
      <c r="D8" s="204"/>
      <c r="E8" s="205"/>
      <c r="F8" s="206"/>
      <c r="G8" s="205"/>
      <c r="H8" s="207"/>
      <c r="I8" s="204"/>
      <c r="J8" s="204"/>
      <c r="K8" s="204"/>
      <c r="L8" s="204"/>
      <c r="M8" s="204"/>
    </row>
    <row r="9" spans="1:13" ht="15.75" customHeight="1">
      <c r="A9" s="203" t="s">
        <v>56</v>
      </c>
      <c r="B9" s="204"/>
      <c r="C9" s="204"/>
      <c r="D9" s="204"/>
      <c r="E9" s="205"/>
      <c r="F9" s="206"/>
      <c r="G9" s="205"/>
      <c r="H9" s="207"/>
      <c r="I9" s="204"/>
      <c r="J9" s="204"/>
      <c r="K9" s="204"/>
      <c r="L9" s="204"/>
      <c r="M9" s="204"/>
    </row>
    <row r="10" spans="1:13" ht="12.75" customHeight="1">
      <c r="A10" s="192"/>
      <c r="B10" s="192"/>
      <c r="C10" s="192"/>
      <c r="D10" s="192"/>
      <c r="E10" s="192"/>
      <c r="F10" s="192"/>
      <c r="G10" s="192"/>
      <c r="H10" s="192"/>
      <c r="I10" s="193"/>
      <c r="J10" s="192"/>
      <c r="K10" s="192"/>
      <c r="L10" s="192"/>
      <c r="M10" s="192"/>
    </row>
    <row r="11" spans="1:18" ht="16.5" customHeight="1">
      <c r="A11" s="208"/>
      <c r="B11" s="209" t="s">
        <v>4</v>
      </c>
      <c r="C11" s="209" t="s">
        <v>22</v>
      </c>
      <c r="D11" s="209" t="s">
        <v>6</v>
      </c>
      <c r="E11" s="209" t="s">
        <v>7</v>
      </c>
      <c r="F11" s="209" t="s">
        <v>8</v>
      </c>
      <c r="G11" s="209" t="s">
        <v>9</v>
      </c>
      <c r="H11" s="209" t="s">
        <v>10</v>
      </c>
      <c r="I11" s="209" t="s">
        <v>57</v>
      </c>
      <c r="J11" s="209" t="s">
        <v>12</v>
      </c>
      <c r="K11" s="209" t="s">
        <v>58</v>
      </c>
      <c r="L11" s="209" t="s">
        <v>14</v>
      </c>
      <c r="M11" s="209" t="s">
        <v>15</v>
      </c>
      <c r="N11" s="210"/>
      <c r="R11" s="204"/>
    </row>
    <row r="12" spans="1:14" ht="16.5" customHeight="1">
      <c r="A12" s="209">
        <v>1</v>
      </c>
      <c r="B12" s="364">
        <v>84.17361111111111</v>
      </c>
      <c r="C12" s="364">
        <v>77.76041666666667</v>
      </c>
      <c r="D12" s="364">
        <v>68.69097222222223</v>
      </c>
      <c r="E12" s="364">
        <v>94.05076142131979</v>
      </c>
      <c r="F12" s="365">
        <v>68.59722222222223</v>
      </c>
      <c r="G12" s="364">
        <v>81.60763888888889</v>
      </c>
      <c r="H12" s="364">
        <v>61.81944444444444</v>
      </c>
      <c r="I12" s="364">
        <v>51.885416666666664</v>
      </c>
      <c r="J12" s="364">
        <v>29.65277777777778</v>
      </c>
      <c r="K12" s="364">
        <v>58.427083333333336</v>
      </c>
      <c r="L12" s="368">
        <v>92.73958333333333</v>
      </c>
      <c r="M12" s="368">
        <v>77.0909090909091</v>
      </c>
      <c r="N12" s="210"/>
    </row>
    <row r="13" spans="1:14" ht="16.5" customHeight="1">
      <c r="A13" s="209">
        <v>2</v>
      </c>
      <c r="B13" s="364">
        <v>74.05902777777777</v>
      </c>
      <c r="C13" s="364">
        <v>76.83333333333333</v>
      </c>
      <c r="D13" s="364">
        <v>70.27777777777777</v>
      </c>
      <c r="E13" s="364">
        <v>93.17708333333333</v>
      </c>
      <c r="F13" s="365">
        <v>76.79861111111111</v>
      </c>
      <c r="G13" s="364">
        <v>78.4375</v>
      </c>
      <c r="H13" s="364">
        <v>41.736111111111114</v>
      </c>
      <c r="I13" s="364">
        <v>67.58680555555556</v>
      </c>
      <c r="J13" s="364">
        <v>51.16319444444444</v>
      </c>
      <c r="K13" s="364">
        <v>44.06944444444444</v>
      </c>
      <c r="L13" s="368">
        <v>76.84027777777777</v>
      </c>
      <c r="M13" s="368">
        <v>77.46527777777777</v>
      </c>
      <c r="N13" s="210"/>
    </row>
    <row r="14" spans="1:14" ht="16.5" customHeight="1">
      <c r="A14" s="209">
        <v>3</v>
      </c>
      <c r="B14" s="364">
        <v>73.82638888888889</v>
      </c>
      <c r="C14" s="364">
        <v>83.51736111111111</v>
      </c>
      <c r="D14" s="364">
        <v>88.89236111111111</v>
      </c>
      <c r="E14" s="364">
        <v>89.19444444444444</v>
      </c>
      <c r="F14" s="365">
        <v>92.11111111111111</v>
      </c>
      <c r="G14" s="364">
        <v>62.31597222222222</v>
      </c>
      <c r="H14" s="364">
        <v>79.83680555555556</v>
      </c>
      <c r="I14" s="364">
        <v>65.95138888888889</v>
      </c>
      <c r="J14" s="364">
        <v>65.33333333333333</v>
      </c>
      <c r="K14" s="364">
        <v>45.27777777777778</v>
      </c>
      <c r="L14" s="368">
        <v>83.23611111111111</v>
      </c>
      <c r="M14" s="368">
        <v>85.66319444444444</v>
      </c>
      <c r="N14" s="210"/>
    </row>
    <row r="15" spans="1:14" ht="16.5" customHeight="1">
      <c r="A15" s="209">
        <v>4</v>
      </c>
      <c r="B15" s="364">
        <v>93.69791666666667</v>
      </c>
      <c r="C15" s="364">
        <v>88.72569444444444</v>
      </c>
      <c r="D15" s="364">
        <v>87.01041666666667</v>
      </c>
      <c r="E15" s="364">
        <v>84.62152777777777</v>
      </c>
      <c r="F15" s="365">
        <v>83.01388888888889</v>
      </c>
      <c r="G15" s="364">
        <v>66.12152777777777</v>
      </c>
      <c r="H15" s="364">
        <v>69.12152777777777</v>
      </c>
      <c r="I15" s="364">
        <v>44.93402777777778</v>
      </c>
      <c r="J15" s="364">
        <v>49.97569444444444</v>
      </c>
      <c r="K15" s="364">
        <v>93.40277777777777</v>
      </c>
      <c r="L15" s="368">
        <v>81.21527777777777</v>
      </c>
      <c r="M15" s="368">
        <v>87.21527777777777</v>
      </c>
      <c r="N15" s="210"/>
    </row>
    <row r="16" spans="1:14" ht="16.5" customHeight="1">
      <c r="A16" s="209">
        <v>5</v>
      </c>
      <c r="B16" s="364">
        <v>91.69791666666667</v>
      </c>
      <c r="C16" s="364">
        <v>87.44444444444444</v>
      </c>
      <c r="D16" s="364">
        <v>83.96875</v>
      </c>
      <c r="E16" s="364">
        <v>80.77083333333333</v>
      </c>
      <c r="F16" s="365">
        <v>73.72222222222223</v>
      </c>
      <c r="G16" s="364">
        <v>53.36805555555556</v>
      </c>
      <c r="H16" s="364">
        <v>65.37152777777777</v>
      </c>
      <c r="I16" s="364">
        <v>52.375</v>
      </c>
      <c r="J16" s="364">
        <v>79.67013888888889</v>
      </c>
      <c r="K16" s="364">
        <v>48.885416666666664</v>
      </c>
      <c r="L16" s="368">
        <v>78.87847222222223</v>
      </c>
      <c r="M16" s="368">
        <v>76.92013888888889</v>
      </c>
      <c r="N16" s="210"/>
    </row>
    <row r="17" spans="1:14" ht="16.5" customHeight="1">
      <c r="A17" s="209">
        <v>6</v>
      </c>
      <c r="B17" s="364">
        <v>87.52777777777777</v>
      </c>
      <c r="C17" s="364">
        <v>96.89930555555556</v>
      </c>
      <c r="D17" s="364">
        <v>81.73958333333333</v>
      </c>
      <c r="E17" s="364">
        <v>70.32638888888889</v>
      </c>
      <c r="F17" s="365">
        <v>75.18055555555556</v>
      </c>
      <c r="G17" s="364">
        <v>82.08333333333333</v>
      </c>
      <c r="H17" s="364">
        <v>58.833333333333336</v>
      </c>
      <c r="I17" s="364">
        <v>59.94444444444444</v>
      </c>
      <c r="J17" s="364">
        <v>54.322916666666664</v>
      </c>
      <c r="K17" s="364">
        <v>58.572916666666664</v>
      </c>
      <c r="L17" s="368">
        <v>81.00694444444444</v>
      </c>
      <c r="M17" s="368">
        <v>95.5625</v>
      </c>
      <c r="N17" s="210"/>
    </row>
    <row r="18" spans="1:14" ht="16.5" customHeight="1">
      <c r="A18" s="209">
        <v>7</v>
      </c>
      <c r="B18" s="364">
        <v>75.08333333333333</v>
      </c>
      <c r="C18" s="364">
        <v>90.33333333333333</v>
      </c>
      <c r="D18" s="364">
        <v>84.49305555555556</v>
      </c>
      <c r="E18" s="364">
        <v>91.51041666666667</v>
      </c>
      <c r="F18" s="365">
        <v>40.611111111111114</v>
      </c>
      <c r="G18" s="364">
        <v>68.20486111111111</v>
      </c>
      <c r="H18" s="364">
        <v>79.94097222222223</v>
      </c>
      <c r="I18" s="364">
        <v>51.048611111111114</v>
      </c>
      <c r="J18" s="364">
        <v>47.02777777777778</v>
      </c>
      <c r="K18" s="364">
        <v>79.90625</v>
      </c>
      <c r="L18" s="368">
        <v>89.66666666666667</v>
      </c>
      <c r="M18" s="368">
        <v>87.89583333333333</v>
      </c>
      <c r="N18" s="210"/>
    </row>
    <row r="19" spans="1:14" ht="16.5" customHeight="1">
      <c r="A19" s="209">
        <v>8</v>
      </c>
      <c r="B19" s="364">
        <v>75.84027777777777</v>
      </c>
      <c r="C19" s="364">
        <v>87.14930555555556</v>
      </c>
      <c r="D19" s="364">
        <v>91.96527777777777</v>
      </c>
      <c r="E19" s="364">
        <v>67.38194444444444</v>
      </c>
      <c r="F19" s="365">
        <v>55.96875</v>
      </c>
      <c r="G19" s="364">
        <v>74.34375</v>
      </c>
      <c r="H19" s="364">
        <v>57.177083333333336</v>
      </c>
      <c r="I19" s="364">
        <v>53.46180555555556</v>
      </c>
      <c r="J19" s="364">
        <v>88.36458333333333</v>
      </c>
      <c r="K19" s="364">
        <v>81.23263888888889</v>
      </c>
      <c r="L19" s="368">
        <v>86.64583333333333</v>
      </c>
      <c r="M19" s="368">
        <v>97.22916666666667</v>
      </c>
      <c r="N19" s="210"/>
    </row>
    <row r="20" spans="1:14" ht="16.5" customHeight="1">
      <c r="A20" s="209">
        <v>9</v>
      </c>
      <c r="B20" s="364">
        <v>83.22916666666667</v>
      </c>
      <c r="C20" s="364">
        <v>80.38541666666667</v>
      </c>
      <c r="D20" s="364">
        <v>80.41666666666667</v>
      </c>
      <c r="E20" s="364">
        <v>89.75694444444444</v>
      </c>
      <c r="F20" s="365">
        <v>82.20138888888889</v>
      </c>
      <c r="G20" s="364">
        <v>67.15625</v>
      </c>
      <c r="H20" s="364">
        <v>67.61111111111111</v>
      </c>
      <c r="I20" s="364">
        <v>63.90972222222222</v>
      </c>
      <c r="J20" s="364">
        <v>68.57986111111111</v>
      </c>
      <c r="K20" s="364">
        <v>65.39930555555556</v>
      </c>
      <c r="L20" s="368">
        <v>77.19791666666667</v>
      </c>
      <c r="M20" s="368">
        <v>91.36458333333333</v>
      </c>
      <c r="N20" s="210"/>
    </row>
    <row r="21" spans="1:14" ht="16.5" customHeight="1">
      <c r="A21" s="209">
        <v>10</v>
      </c>
      <c r="B21" s="364">
        <v>90.71527777777777</v>
      </c>
      <c r="C21" s="364">
        <v>80.81944444444444</v>
      </c>
      <c r="D21" s="364">
        <v>66.07986111111111</v>
      </c>
      <c r="E21" s="364">
        <v>92.05902777777777</v>
      </c>
      <c r="F21" s="365">
        <v>76.19791666666667</v>
      </c>
      <c r="G21" s="364">
        <v>49.052083333333336</v>
      </c>
      <c r="H21" s="364">
        <v>48.670138888888886</v>
      </c>
      <c r="I21" s="364">
        <v>42.84375</v>
      </c>
      <c r="J21" s="364">
        <v>53.37152777777778</v>
      </c>
      <c r="K21" s="364">
        <v>85.5625</v>
      </c>
      <c r="L21" s="368">
        <v>74.68402777777777</v>
      </c>
      <c r="M21" s="368">
        <v>71.42361111111111</v>
      </c>
      <c r="N21" s="210"/>
    </row>
    <row r="22" spans="1:14" ht="16.5" customHeight="1">
      <c r="A22" s="209">
        <v>11</v>
      </c>
      <c r="B22" s="364">
        <v>85.98958333333333</v>
      </c>
      <c r="C22" s="364">
        <v>87.13194444444444</v>
      </c>
      <c r="D22" s="364">
        <v>75.625</v>
      </c>
      <c r="E22" s="364">
        <v>80.98958333333333</v>
      </c>
      <c r="F22" s="365">
        <v>83.10069444444444</v>
      </c>
      <c r="G22" s="364">
        <v>80.08333333333333</v>
      </c>
      <c r="H22" s="364">
        <v>59.607638888888886</v>
      </c>
      <c r="I22" s="364">
        <v>42.1875</v>
      </c>
      <c r="J22" s="364">
        <v>49.59375</v>
      </c>
      <c r="K22" s="364">
        <v>76.68055555555556</v>
      </c>
      <c r="L22" s="368">
        <v>78.625</v>
      </c>
      <c r="M22" s="368">
        <v>62.423611111111114</v>
      </c>
      <c r="N22" s="210"/>
    </row>
    <row r="23" spans="1:14" ht="16.5" customHeight="1">
      <c r="A23" s="209">
        <v>12</v>
      </c>
      <c r="B23" s="364">
        <v>93.79861111111111</v>
      </c>
      <c r="C23" s="364">
        <v>91.85069444444444</v>
      </c>
      <c r="D23" s="364">
        <v>82.01041666666667</v>
      </c>
      <c r="E23" s="364">
        <v>92.95486111111111</v>
      </c>
      <c r="F23" s="365">
        <v>66.96180555555556</v>
      </c>
      <c r="G23" s="364">
        <v>49.12152777777778</v>
      </c>
      <c r="H23" s="364">
        <v>62.03125</v>
      </c>
      <c r="I23" s="364">
        <v>38.3125</v>
      </c>
      <c r="J23" s="364">
        <v>79.23958333333333</v>
      </c>
      <c r="K23" s="364">
        <v>79.11805555555556</v>
      </c>
      <c r="L23" s="368">
        <v>82.44097222222223</v>
      </c>
      <c r="M23" s="368">
        <v>71.70486111111111</v>
      </c>
      <c r="N23" s="210"/>
    </row>
    <row r="24" spans="1:14" ht="16.5" customHeight="1">
      <c r="A24" s="209">
        <v>13</v>
      </c>
      <c r="B24" s="364">
        <v>98.88194444444444</v>
      </c>
      <c r="C24" s="364">
        <v>88.59375</v>
      </c>
      <c r="D24" s="364">
        <v>83.36805555555556</v>
      </c>
      <c r="E24" s="364">
        <v>75.30208333333333</v>
      </c>
      <c r="F24" s="365">
        <v>59.052083333333336</v>
      </c>
      <c r="G24" s="364">
        <v>62.25347222222222</v>
      </c>
      <c r="H24" s="364">
        <v>54.64930555555556</v>
      </c>
      <c r="I24" s="364">
        <v>62.763888888888886</v>
      </c>
      <c r="J24" s="364">
        <v>93.84027777777777</v>
      </c>
      <c r="K24" s="364">
        <v>63.732638888888886</v>
      </c>
      <c r="L24" s="368">
        <v>89.21180555555556</v>
      </c>
      <c r="M24" s="368">
        <v>79.59722222222223</v>
      </c>
      <c r="N24" s="210"/>
    </row>
    <row r="25" spans="1:14" ht="16.5" customHeight="1">
      <c r="A25" s="209">
        <v>14</v>
      </c>
      <c r="B25" s="364">
        <v>82.42361111111111</v>
      </c>
      <c r="C25" s="364">
        <v>79.45486111111111</v>
      </c>
      <c r="D25" s="364">
        <v>79.51041666666667</v>
      </c>
      <c r="E25" s="364">
        <v>65.21875</v>
      </c>
      <c r="F25" s="365">
        <v>85.66666666666667</v>
      </c>
      <c r="G25" s="364">
        <v>60.84027777777778</v>
      </c>
      <c r="H25" s="364">
        <v>64.76736111111111</v>
      </c>
      <c r="I25" s="364">
        <v>71.71875</v>
      </c>
      <c r="J25" s="364">
        <v>79.92361111111111</v>
      </c>
      <c r="K25" s="364">
        <v>74.74305555555556</v>
      </c>
      <c r="L25" s="368">
        <v>81.94444444444444</v>
      </c>
      <c r="M25" s="368">
        <v>98.44097222222223</v>
      </c>
      <c r="N25" s="210"/>
    </row>
    <row r="26" spans="1:14" ht="16.5" customHeight="1">
      <c r="A26" s="209">
        <v>15</v>
      </c>
      <c r="B26" s="364">
        <v>91.60416666666667</v>
      </c>
      <c r="C26" s="364">
        <v>95.41319444444444</v>
      </c>
      <c r="D26" s="364">
        <v>76.53125</v>
      </c>
      <c r="E26" s="364">
        <v>79.97222222222223</v>
      </c>
      <c r="F26" s="365">
        <v>80.06944444444444</v>
      </c>
      <c r="G26" s="364">
        <v>54.56401384083045</v>
      </c>
      <c r="H26" s="364">
        <v>64.38888888888889</v>
      </c>
      <c r="I26" s="364">
        <v>53.263888888888886</v>
      </c>
      <c r="J26" s="364">
        <v>80.06944444444444</v>
      </c>
      <c r="K26" s="364">
        <v>75.33680555555556</v>
      </c>
      <c r="L26" s="368">
        <v>71.63667820069205</v>
      </c>
      <c r="M26" s="368">
        <v>100</v>
      </c>
      <c r="N26" s="210"/>
    </row>
    <row r="27" spans="1:14" ht="16.5" customHeight="1">
      <c r="A27" s="209">
        <v>16</v>
      </c>
      <c r="B27" s="364">
        <v>99</v>
      </c>
      <c r="C27" s="364">
        <v>94.02777777777777</v>
      </c>
      <c r="D27" s="364">
        <v>76.85416666666667</v>
      </c>
      <c r="E27" s="364">
        <v>78.36805555555556</v>
      </c>
      <c r="F27" s="365">
        <v>66.625</v>
      </c>
      <c r="G27" s="364">
        <v>49.729166666666664</v>
      </c>
      <c r="H27" s="364">
        <v>86.29513888888889</v>
      </c>
      <c r="I27" s="364">
        <v>69.62152777777777</v>
      </c>
      <c r="J27" s="364">
        <v>59.46180555555556</v>
      </c>
      <c r="K27" s="364">
        <v>98.48611111111111</v>
      </c>
      <c r="L27" s="368">
        <v>81.34375</v>
      </c>
      <c r="M27" s="368">
        <v>99.77777777777777</v>
      </c>
      <c r="N27" s="210"/>
    </row>
    <row r="28" spans="1:14" ht="16.5" customHeight="1">
      <c r="A28" s="209">
        <v>17</v>
      </c>
      <c r="B28" s="364">
        <v>87.54166666666667</v>
      </c>
      <c r="C28" s="364">
        <v>97.3125</v>
      </c>
      <c r="D28" s="364">
        <v>79.21527777777777</v>
      </c>
      <c r="E28" s="364">
        <v>97.90277777777777</v>
      </c>
      <c r="F28" s="365">
        <v>69.63541666666667</v>
      </c>
      <c r="G28" s="364">
        <v>60.34494773519164</v>
      </c>
      <c r="H28" s="364">
        <v>58.166666666666664</v>
      </c>
      <c r="I28" s="364">
        <v>58.97222222222222</v>
      </c>
      <c r="J28" s="364">
        <v>61.010416666666664</v>
      </c>
      <c r="K28" s="364">
        <v>99</v>
      </c>
      <c r="L28" s="368">
        <v>86.90940766550523</v>
      </c>
      <c r="M28" s="368">
        <v>95.01736111111111</v>
      </c>
      <c r="N28" s="210"/>
    </row>
    <row r="29" spans="1:14" ht="16.5" customHeight="1">
      <c r="A29" s="209">
        <v>18</v>
      </c>
      <c r="B29" s="364">
        <v>94.20486111111111</v>
      </c>
      <c r="C29" s="364">
        <v>96.89236111111111</v>
      </c>
      <c r="D29" s="364">
        <v>79.08333333333333</v>
      </c>
      <c r="E29" s="364">
        <v>98.11458333333333</v>
      </c>
      <c r="F29" s="365">
        <v>75.44444444444444</v>
      </c>
      <c r="G29" s="364">
        <v>56.65277777777778</v>
      </c>
      <c r="H29" s="364">
        <v>65.83680555555556</v>
      </c>
      <c r="I29" s="364">
        <v>60.732638888888886</v>
      </c>
      <c r="J29" s="364">
        <v>61.704861111111114</v>
      </c>
      <c r="K29" s="364">
        <v>91.54166666666667</v>
      </c>
      <c r="L29" s="368">
        <v>82.20833333333333</v>
      </c>
      <c r="M29" s="368">
        <v>99.23263888888889</v>
      </c>
      <c r="N29" s="210"/>
    </row>
    <row r="30" spans="1:14" ht="16.5" customHeight="1">
      <c r="A30" s="209">
        <v>19</v>
      </c>
      <c r="B30" s="364">
        <v>90.82638888888889</v>
      </c>
      <c r="C30" s="364">
        <v>81.90277777777777</v>
      </c>
      <c r="D30" s="364">
        <v>88.10069444444444</v>
      </c>
      <c r="E30" s="364">
        <v>79.21875</v>
      </c>
      <c r="F30" s="365">
        <v>88.05555555555556</v>
      </c>
      <c r="G30" s="364">
        <v>55.80902777777778</v>
      </c>
      <c r="H30" s="364">
        <v>68.34027777777777</v>
      </c>
      <c r="I30" s="364">
        <v>78.44097222222223</v>
      </c>
      <c r="J30" s="364">
        <v>89.76388888888889</v>
      </c>
      <c r="K30" s="364">
        <v>75.06944444444444</v>
      </c>
      <c r="L30" s="368">
        <v>94.22569444444444</v>
      </c>
      <c r="M30" s="368">
        <v>98.85069444444444</v>
      </c>
      <c r="N30" s="210"/>
    </row>
    <row r="31" spans="1:16" ht="16.5" customHeight="1">
      <c r="A31" s="209">
        <v>20</v>
      </c>
      <c r="B31" s="364">
        <v>82.26736111111111</v>
      </c>
      <c r="C31" s="364">
        <v>86.13541666666667</v>
      </c>
      <c r="D31" s="364">
        <v>86.94097222222223</v>
      </c>
      <c r="E31" s="364">
        <v>79.99305555555556</v>
      </c>
      <c r="F31" s="365">
        <v>92.33680555555556</v>
      </c>
      <c r="G31" s="364">
        <v>55.14930555555556</v>
      </c>
      <c r="H31" s="364">
        <v>69.9375</v>
      </c>
      <c r="I31" s="364">
        <v>71.09027777777777</v>
      </c>
      <c r="J31" s="364">
        <v>74.95138888888889</v>
      </c>
      <c r="K31" s="364">
        <v>70.47569444444444</v>
      </c>
      <c r="L31" s="368">
        <v>87.80902777777777</v>
      </c>
      <c r="M31" s="368">
        <v>96.67708333333333</v>
      </c>
      <c r="N31" s="210"/>
      <c r="P31" s="210"/>
    </row>
    <row r="32" spans="1:14" ht="16.5" customHeight="1">
      <c r="A32" s="209">
        <v>21</v>
      </c>
      <c r="B32" s="364">
        <v>77.43402777777777</v>
      </c>
      <c r="C32" s="364">
        <v>85.36111111111111</v>
      </c>
      <c r="D32" s="364">
        <v>78.22916666666667</v>
      </c>
      <c r="E32" s="364">
        <v>90.85763888888889</v>
      </c>
      <c r="F32" s="365">
        <v>78.77083333333333</v>
      </c>
      <c r="G32" s="364">
        <v>56.763888888888886</v>
      </c>
      <c r="H32" s="364">
        <v>62.125</v>
      </c>
      <c r="I32" s="364">
        <v>89.04861111111111</v>
      </c>
      <c r="J32" s="364">
        <v>64.08333333333333</v>
      </c>
      <c r="K32" s="364">
        <v>59.14930555555556</v>
      </c>
      <c r="L32" s="368">
        <v>73.98958333333333</v>
      </c>
      <c r="M32" s="368">
        <v>86.60763888888889</v>
      </c>
      <c r="N32" s="210"/>
    </row>
    <row r="33" spans="1:14" ht="16.5" customHeight="1">
      <c r="A33" s="209">
        <v>22</v>
      </c>
      <c r="B33" s="364">
        <v>81.37152777777777</v>
      </c>
      <c r="C33" s="364">
        <v>87.40277777777777</v>
      </c>
      <c r="D33" s="364">
        <v>85.57291666666667</v>
      </c>
      <c r="E33" s="364">
        <v>84.13888888888889</v>
      </c>
      <c r="F33" s="365">
        <v>64.18055555555556</v>
      </c>
      <c r="G33" s="364">
        <v>70.97222222222223</v>
      </c>
      <c r="H33" s="364">
        <v>52.72569444444444</v>
      </c>
      <c r="I33" s="364">
        <v>94.29513888888889</v>
      </c>
      <c r="J33" s="364">
        <v>61.00347222222222</v>
      </c>
      <c r="K33" s="364">
        <v>48.78819444444444</v>
      </c>
      <c r="L33" s="368">
        <v>90.89930555555556</v>
      </c>
      <c r="M33" s="368">
        <v>97.59935897435898</v>
      </c>
      <c r="N33" s="210"/>
    </row>
    <row r="34" spans="1:14" ht="16.5" customHeight="1">
      <c r="A34" s="209">
        <v>23</v>
      </c>
      <c r="B34" s="364">
        <v>81.76041666666667</v>
      </c>
      <c r="C34" s="364">
        <v>71.82638888888889</v>
      </c>
      <c r="D34" s="364">
        <v>77</v>
      </c>
      <c r="E34" s="364">
        <v>81.91319444444444</v>
      </c>
      <c r="F34" s="365">
        <v>69.85763888888889</v>
      </c>
      <c r="G34" s="364">
        <v>71.50694444444444</v>
      </c>
      <c r="H34" s="364">
        <v>77.27430555555556</v>
      </c>
      <c r="I34" s="364">
        <v>78.32291666666667</v>
      </c>
      <c r="J34" s="364">
        <v>54.114583333333336</v>
      </c>
      <c r="K34" s="364">
        <v>47.88194444444444</v>
      </c>
      <c r="L34" s="368">
        <v>87.77430555555556</v>
      </c>
      <c r="M34" s="368">
        <v>81.48611111111111</v>
      </c>
      <c r="N34" s="210"/>
    </row>
    <row r="35" spans="1:14" ht="16.5" customHeight="1">
      <c r="A35" s="209">
        <v>24</v>
      </c>
      <c r="B35" s="364">
        <v>91.42013888888889</v>
      </c>
      <c r="C35" s="364">
        <v>88.23611111111111</v>
      </c>
      <c r="D35" s="364">
        <v>96.01736111111111</v>
      </c>
      <c r="E35" s="364">
        <v>77.82638888888889</v>
      </c>
      <c r="F35" s="365">
        <v>62.229166666666664</v>
      </c>
      <c r="G35" s="364">
        <v>49.451388888888886</v>
      </c>
      <c r="H35" s="364">
        <v>56.96527777777778</v>
      </c>
      <c r="I35" s="364">
        <v>69.92013888888889</v>
      </c>
      <c r="J35" s="364">
        <v>63.75694444444444</v>
      </c>
      <c r="K35" s="364">
        <v>67.17708333333333</v>
      </c>
      <c r="L35" s="368">
        <v>83.34027777777777</v>
      </c>
      <c r="M35" s="368">
        <v>80.45486111111111</v>
      </c>
      <c r="N35" s="210"/>
    </row>
    <row r="36" spans="1:14" ht="16.5" customHeight="1">
      <c r="A36" s="209">
        <v>25</v>
      </c>
      <c r="B36" s="364">
        <v>94.92013888888889</v>
      </c>
      <c r="C36" s="364">
        <v>86.38541666666667</v>
      </c>
      <c r="D36" s="364">
        <v>97.28819444444444</v>
      </c>
      <c r="E36" s="364">
        <v>84.125</v>
      </c>
      <c r="F36" s="365">
        <v>85.29861111111111</v>
      </c>
      <c r="G36" s="364">
        <v>86.65625</v>
      </c>
      <c r="H36" s="364">
        <v>59.645833333333336</v>
      </c>
      <c r="I36" s="364">
        <v>56.395833333333336</v>
      </c>
      <c r="J36" s="364">
        <v>87.33680555555556</v>
      </c>
      <c r="K36" s="364">
        <v>75.00694444444444</v>
      </c>
      <c r="L36" s="368">
        <v>86.54166666666667</v>
      </c>
      <c r="M36" s="368">
        <v>87.33680555555556</v>
      </c>
      <c r="N36" s="210"/>
    </row>
    <row r="37" spans="1:14" ht="16.5" customHeight="1">
      <c r="A37" s="209">
        <v>26</v>
      </c>
      <c r="B37" s="364">
        <v>71.60069444444444</v>
      </c>
      <c r="C37" s="364">
        <v>97.08333333333333</v>
      </c>
      <c r="D37" s="364">
        <v>96.57986111111111</v>
      </c>
      <c r="E37" s="364">
        <v>75.17708333333333</v>
      </c>
      <c r="F37" s="365">
        <v>73.97916666666667</v>
      </c>
      <c r="G37" s="364">
        <v>85.51736111111111</v>
      </c>
      <c r="H37" s="364">
        <v>63.34722222222222</v>
      </c>
      <c r="I37" s="364">
        <v>56.802083333333336</v>
      </c>
      <c r="J37" s="364">
        <v>67.75694444444444</v>
      </c>
      <c r="K37" s="364">
        <v>62.0625</v>
      </c>
      <c r="L37" s="368">
        <v>86.27430555555556</v>
      </c>
      <c r="M37" s="368">
        <v>87.33680555555556</v>
      </c>
      <c r="N37" s="210"/>
    </row>
    <row r="38" spans="1:14" ht="16.5" customHeight="1">
      <c r="A38" s="209">
        <v>27</v>
      </c>
      <c r="B38" s="364">
        <v>76.61805555555556</v>
      </c>
      <c r="C38" s="364">
        <v>67.18055555555556</v>
      </c>
      <c r="D38" s="364">
        <v>92.44097222222223</v>
      </c>
      <c r="E38" s="364">
        <v>76.36111111111111</v>
      </c>
      <c r="F38" s="365">
        <v>80.05555555555556</v>
      </c>
      <c r="G38" s="364">
        <v>63.71527777777778</v>
      </c>
      <c r="H38" s="364">
        <v>47.020833333333336</v>
      </c>
      <c r="I38" s="364">
        <v>74.55208333333333</v>
      </c>
      <c r="J38" s="364">
        <v>79.11458333333333</v>
      </c>
      <c r="K38" s="364">
        <v>87.82986111111111</v>
      </c>
      <c r="L38" s="368">
        <v>85.93402777777777</v>
      </c>
      <c r="M38" s="368">
        <v>92.14583333333333</v>
      </c>
      <c r="N38" s="287" t="s">
        <v>69</v>
      </c>
    </row>
    <row r="39" spans="1:14" ht="16.5" customHeight="1">
      <c r="A39" s="209">
        <v>28</v>
      </c>
      <c r="B39" s="364">
        <v>77.72222222222223</v>
      </c>
      <c r="C39" s="364">
        <v>81.98611111111111</v>
      </c>
      <c r="D39" s="364">
        <v>82.44444444444444</v>
      </c>
      <c r="E39" s="364">
        <v>63.25694444444444</v>
      </c>
      <c r="F39" s="365">
        <v>82.43055555555556</v>
      </c>
      <c r="G39" s="364">
        <v>69.92361111111111</v>
      </c>
      <c r="H39" s="364">
        <v>80.56944444444444</v>
      </c>
      <c r="I39" s="364">
        <v>63.47222222222222</v>
      </c>
      <c r="J39" s="364">
        <v>67.45486111111111</v>
      </c>
      <c r="K39" s="364">
        <v>80.48958333333333</v>
      </c>
      <c r="L39" s="368">
        <v>84.09027777777777</v>
      </c>
      <c r="M39" s="368">
        <v>93.72916666666667</v>
      </c>
      <c r="N39" s="210"/>
    </row>
    <row r="40" spans="1:14" ht="16.5" customHeight="1">
      <c r="A40" s="209">
        <v>29</v>
      </c>
      <c r="B40" s="364">
        <v>84.42361111111111</v>
      </c>
      <c r="C40" s="364">
        <v>90.94444444444444</v>
      </c>
      <c r="D40" s="364">
        <v>91.61805555555556</v>
      </c>
      <c r="E40" s="364"/>
      <c r="F40" s="365">
        <v>85.44444444444444</v>
      </c>
      <c r="G40" s="364">
        <v>47.11805555555556</v>
      </c>
      <c r="H40" s="364">
        <v>66.25347222222223</v>
      </c>
      <c r="I40" s="364">
        <v>59.90972222222222</v>
      </c>
      <c r="J40" s="364">
        <v>73.43402777777777</v>
      </c>
      <c r="K40" s="364">
        <v>69.95138888888889</v>
      </c>
      <c r="L40" s="368">
        <v>76.09722222222223</v>
      </c>
      <c r="M40" s="368">
        <v>92.66319444444444</v>
      </c>
      <c r="N40" s="210"/>
    </row>
    <row r="41" spans="1:14" ht="16.5" customHeight="1">
      <c r="A41" s="209">
        <v>30</v>
      </c>
      <c r="B41" s="364">
        <v>94.14930555555556</v>
      </c>
      <c r="C41" s="364">
        <v>91.97916666666667</v>
      </c>
      <c r="D41" s="364">
        <v>94.04861111111111</v>
      </c>
      <c r="E41" s="364"/>
      <c r="F41" s="365">
        <v>69.50694444444444</v>
      </c>
      <c r="G41" s="364">
        <v>63.35069444444444</v>
      </c>
      <c r="H41" s="364">
        <v>68.27777777777777</v>
      </c>
      <c r="I41" s="364">
        <v>44.364583333333336</v>
      </c>
      <c r="J41" s="364">
        <v>67.1875</v>
      </c>
      <c r="K41" s="364">
        <v>90.82986111111111</v>
      </c>
      <c r="L41" s="368">
        <v>78.90972222222223</v>
      </c>
      <c r="M41" s="368">
        <v>92.84722222222223</v>
      </c>
      <c r="N41" s="210"/>
    </row>
    <row r="42" spans="1:14" ht="16.5" customHeight="1">
      <c r="A42" s="209">
        <v>31</v>
      </c>
      <c r="B42" s="364"/>
      <c r="C42" s="364">
        <v>98.41258741258741</v>
      </c>
      <c r="D42" s="364">
        <v>92.19791666666667</v>
      </c>
      <c r="E42" s="364"/>
      <c r="F42" s="365">
        <v>66.36805555555556</v>
      </c>
      <c r="G42" s="364"/>
      <c r="H42" s="364">
        <v>77.96180555555556</v>
      </c>
      <c r="I42" s="364"/>
      <c r="J42" s="364">
        <v>60.96527777777778</v>
      </c>
      <c r="K42" s="364">
        <v>75.08333333333333</v>
      </c>
      <c r="L42" s="211"/>
      <c r="M42" s="364">
        <v>85.59722222222223</v>
      </c>
      <c r="N42" s="210"/>
    </row>
    <row r="43" spans="1:14" ht="16.5" customHeight="1">
      <c r="A43" s="213"/>
      <c r="B43" s="214"/>
      <c r="C43" s="214"/>
      <c r="D43" s="214"/>
      <c r="E43" s="214"/>
      <c r="F43" s="215"/>
      <c r="G43" s="214"/>
      <c r="H43" s="214"/>
      <c r="I43" s="214"/>
      <c r="J43" s="214"/>
      <c r="K43" s="214"/>
      <c r="L43" s="214"/>
      <c r="M43" s="214"/>
      <c r="N43" s="210"/>
    </row>
    <row r="44" spans="1:13" ht="16.5" customHeight="1">
      <c r="A44" s="216" t="s">
        <v>64</v>
      </c>
      <c r="B44" s="367">
        <f>AVERAGE(B12:B41)</f>
        <v>85.59363425925926</v>
      </c>
      <c r="C44" s="367">
        <f>AVERAGE(C12:C42)</f>
        <v>86.9477850778254</v>
      </c>
      <c r="D44" s="367">
        <f>AVERAGE(D12:D42)</f>
        <v>83.6842517921147</v>
      </c>
      <c r="E44" s="367">
        <f>AVERAGE(E12:E39)</f>
        <v>82.66215516980905</v>
      </c>
      <c r="F44" s="367">
        <f>AVERAGE(F12:F42)</f>
        <v>74.49910394265234</v>
      </c>
      <c r="G44" s="367">
        <f>AVERAGE(G12:G41)</f>
        <v>64.4071505710526</v>
      </c>
      <c r="H44" s="367">
        <f>AVERAGE(H12:H42)</f>
        <v>64.39695340501792</v>
      </c>
      <c r="I44" s="367">
        <f>AVERAGE(I12:I41)</f>
        <v>61.604282407407396</v>
      </c>
      <c r="J44" s="367">
        <f>AVERAGE(J12:J42)</f>
        <v>66.55577956989247</v>
      </c>
      <c r="K44" s="367">
        <f>AVERAGE(K12:K42)</f>
        <v>71.90871415770609</v>
      </c>
      <c r="L44" s="367">
        <f>AVERAGE(L12:L41)</f>
        <v>83.07723063998436</v>
      </c>
      <c r="M44" s="367">
        <f>AVERAGE(M12:M42)</f>
        <v>87.97925595909466</v>
      </c>
    </row>
    <row r="45" spans="1:13" ht="16.5" customHeight="1">
      <c r="A45" s="218"/>
      <c r="B45" s="218"/>
      <c r="C45" s="218"/>
      <c r="D45" s="218"/>
      <c r="E45" s="218"/>
      <c r="F45" s="218"/>
      <c r="G45" s="218"/>
      <c r="H45" s="218"/>
      <c r="I45" s="218"/>
      <c r="J45" s="218"/>
      <c r="K45" s="218"/>
      <c r="L45" s="218"/>
      <c r="M45" s="218"/>
    </row>
    <row r="46" spans="2:13" ht="16.5" customHeight="1">
      <c r="B46" s="219" t="s">
        <v>65</v>
      </c>
      <c r="C46" s="377">
        <f>AVERAGE(B44:M44)</f>
        <v>76.10969141265136</v>
      </c>
      <c r="D46" s="378" t="s">
        <v>84</v>
      </c>
      <c r="E46" s="218"/>
      <c r="F46" s="218"/>
      <c r="G46" s="218"/>
      <c r="H46" s="218"/>
      <c r="I46" s="218"/>
      <c r="J46" s="218"/>
      <c r="K46" s="218"/>
      <c r="L46" s="218"/>
      <c r="M46" s="218"/>
    </row>
  </sheetData>
  <sheetProtection/>
  <mergeCells count="2">
    <mergeCell ref="A2:M2"/>
    <mergeCell ref="A4:M4"/>
  </mergeCells>
  <printOptions/>
  <pageMargins left="0.7874015748031497" right="0.35433070866141736" top="0.9" bottom="0.19" header="0.5118110236220472" footer="0.37"/>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4">
      <selection activeCell="M12" sqref="M12:M42"/>
    </sheetView>
  </sheetViews>
  <sheetFormatPr defaultColWidth="8.7109375" defaultRowHeight="12.75"/>
  <cols>
    <col min="1" max="1" width="10.00390625" style="309" customWidth="1"/>
    <col min="2" max="4" width="7.8515625" style="309" customWidth="1"/>
    <col min="5" max="5" width="7.8515625" style="334" customWidth="1"/>
    <col min="6" max="13" width="7.8515625" style="309" customWidth="1"/>
    <col min="14" max="16384" width="8.7109375" style="309" customWidth="1"/>
  </cols>
  <sheetData>
    <row r="1" spans="1:13" ht="23.25" customHeight="1">
      <c r="A1" s="307" t="s">
        <v>23</v>
      </c>
      <c r="B1" s="308"/>
      <c r="C1" s="308"/>
      <c r="D1" s="308"/>
      <c r="E1" s="308"/>
      <c r="F1" s="308"/>
      <c r="G1" s="308"/>
      <c r="H1" s="308"/>
      <c r="I1" s="308"/>
      <c r="J1" s="308"/>
      <c r="K1" s="308"/>
      <c r="L1" s="308"/>
      <c r="M1" s="308"/>
    </row>
    <row r="2" spans="1:13" ht="23.25" customHeight="1">
      <c r="A2" s="395" t="s">
        <v>82</v>
      </c>
      <c r="B2" s="395"/>
      <c r="C2" s="395"/>
      <c r="D2" s="395"/>
      <c r="E2" s="395"/>
      <c r="F2" s="395"/>
      <c r="G2" s="395"/>
      <c r="H2" s="395"/>
      <c r="I2" s="395"/>
      <c r="J2" s="395"/>
      <c r="K2" s="395"/>
      <c r="L2" s="395"/>
      <c r="M2" s="395"/>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2.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19" t="s">
        <v>55</v>
      </c>
      <c r="B8" s="320"/>
      <c r="C8" s="320"/>
      <c r="D8" s="320"/>
      <c r="E8" s="321"/>
      <c r="F8" s="322"/>
      <c r="G8" s="321"/>
      <c r="H8" s="323"/>
      <c r="I8" s="320"/>
      <c r="J8" s="320"/>
      <c r="K8" s="320"/>
      <c r="L8" s="320"/>
      <c r="M8" s="320"/>
    </row>
    <row r="9" spans="1:13" ht="15.75" customHeight="1">
      <c r="A9" s="319" t="s">
        <v>56</v>
      </c>
      <c r="B9" s="320"/>
      <c r="C9" s="320"/>
      <c r="D9" s="320"/>
      <c r="E9" s="321"/>
      <c r="F9" s="322"/>
      <c r="G9" s="321"/>
      <c r="H9" s="323"/>
      <c r="I9" s="320"/>
      <c r="J9" s="320"/>
      <c r="K9" s="320"/>
      <c r="L9" s="320"/>
      <c r="M9" s="320"/>
    </row>
    <row r="10" spans="1:13" ht="12.75" customHeight="1">
      <c r="A10" s="313"/>
      <c r="B10" s="313"/>
      <c r="C10" s="313"/>
      <c r="D10" s="313"/>
      <c r="E10" s="313"/>
      <c r="F10" s="313"/>
      <c r="G10" s="313"/>
      <c r="H10" s="313"/>
      <c r="I10" s="314"/>
      <c r="J10" s="313"/>
      <c r="K10" s="313"/>
      <c r="L10" s="313"/>
      <c r="M10" s="313"/>
    </row>
    <row r="11" spans="1:18" ht="16.5" customHeight="1">
      <c r="A11" s="324"/>
      <c r="B11" s="336" t="s">
        <v>4</v>
      </c>
      <c r="C11" s="336" t="s">
        <v>22</v>
      </c>
      <c r="D11" s="336" t="s">
        <v>6</v>
      </c>
      <c r="E11" s="336" t="s">
        <v>7</v>
      </c>
      <c r="F11" s="336" t="s">
        <v>8</v>
      </c>
      <c r="G11" s="336" t="s">
        <v>9</v>
      </c>
      <c r="H11" s="336" t="s">
        <v>10</v>
      </c>
      <c r="I11" s="336" t="s">
        <v>57</v>
      </c>
      <c r="J11" s="336" t="s">
        <v>12</v>
      </c>
      <c r="K11" s="336" t="s">
        <v>58</v>
      </c>
      <c r="L11" s="336" t="s">
        <v>14</v>
      </c>
      <c r="M11" s="336" t="s">
        <v>15</v>
      </c>
      <c r="N11" s="337"/>
      <c r="R11" s="320"/>
    </row>
    <row r="12" spans="1:14" ht="15.75" customHeight="1">
      <c r="A12" s="336">
        <v>1</v>
      </c>
      <c r="B12" s="369">
        <v>5.166666666666665</v>
      </c>
      <c r="C12" s="369">
        <v>0</v>
      </c>
      <c r="D12" s="369">
        <v>2.7500000000000004</v>
      </c>
      <c r="E12" s="369">
        <v>0</v>
      </c>
      <c r="F12" s="370">
        <v>3.2500000000000013</v>
      </c>
      <c r="G12" s="370">
        <v>4.500000000000001</v>
      </c>
      <c r="H12" s="370">
        <v>2.9166666666666674</v>
      </c>
      <c r="I12" s="370">
        <v>8.083333333333321</v>
      </c>
      <c r="J12" s="370">
        <v>11.416666666666679</v>
      </c>
      <c r="K12" s="370">
        <v>10.250000000000004</v>
      </c>
      <c r="L12" s="370">
        <v>1.1666666666666665</v>
      </c>
      <c r="M12" s="371">
        <v>6.66666666666666</v>
      </c>
      <c r="N12" s="337"/>
    </row>
    <row r="13" spans="1:14" ht="15.75" customHeight="1">
      <c r="A13" s="336">
        <v>2</v>
      </c>
      <c r="B13" s="369">
        <v>4.416666666666668</v>
      </c>
      <c r="C13" s="369">
        <v>0</v>
      </c>
      <c r="D13" s="369">
        <v>1.8333333333333326</v>
      </c>
      <c r="E13" s="369">
        <v>0.49999999999999994</v>
      </c>
      <c r="F13" s="370">
        <v>4.416666666666668</v>
      </c>
      <c r="G13" s="370">
        <v>4.583333333333334</v>
      </c>
      <c r="H13" s="370">
        <v>2.5</v>
      </c>
      <c r="I13" s="370">
        <v>0.41666666666666663</v>
      </c>
      <c r="J13" s="370">
        <v>11.166666666666677</v>
      </c>
      <c r="K13" s="370">
        <v>10.58333333333334</v>
      </c>
      <c r="L13" s="370">
        <v>8.416666666666657</v>
      </c>
      <c r="M13" s="371">
        <v>6.499999999999994</v>
      </c>
      <c r="N13" s="337"/>
    </row>
    <row r="14" spans="1:14" ht="15.75" customHeight="1">
      <c r="A14" s="336">
        <v>3</v>
      </c>
      <c r="B14" s="369">
        <v>5.58333333333333</v>
      </c>
      <c r="C14" s="369">
        <v>0</v>
      </c>
      <c r="D14" s="369">
        <v>0</v>
      </c>
      <c r="E14" s="369">
        <v>2.5</v>
      </c>
      <c r="F14" s="370">
        <v>1.9999999999999991</v>
      </c>
      <c r="G14" s="370">
        <v>5.999999999999996</v>
      </c>
      <c r="H14" s="370">
        <v>5.666666666666663</v>
      </c>
      <c r="I14" s="370">
        <v>5.416666666666664</v>
      </c>
      <c r="J14" s="370">
        <v>10.333333333333337</v>
      </c>
      <c r="K14" s="370">
        <v>10.000000000000002</v>
      </c>
      <c r="L14" s="370">
        <v>6.499999999999994</v>
      </c>
      <c r="M14" s="371">
        <v>5.333333333333331</v>
      </c>
      <c r="N14" s="337"/>
    </row>
    <row r="15" spans="1:14" ht="15.75" customHeight="1">
      <c r="A15" s="336">
        <v>4</v>
      </c>
      <c r="B15" s="369">
        <v>3.0833333333333344</v>
      </c>
      <c r="C15" s="369">
        <v>0</v>
      </c>
      <c r="D15" s="369">
        <v>3.333333333333335</v>
      </c>
      <c r="E15" s="369">
        <v>4.333333333333335</v>
      </c>
      <c r="F15" s="370">
        <v>1.333333333333333</v>
      </c>
      <c r="G15" s="370">
        <v>5.499999999999997</v>
      </c>
      <c r="H15" s="370">
        <v>6.999999999999992</v>
      </c>
      <c r="I15" s="370">
        <v>10.833333333333341</v>
      </c>
      <c r="J15" s="370">
        <v>10.666666666666673</v>
      </c>
      <c r="K15" s="370">
        <v>1.1666666666666665</v>
      </c>
      <c r="L15" s="370">
        <v>5.58333333333333</v>
      </c>
      <c r="M15" s="371">
        <v>4.916666666666666</v>
      </c>
      <c r="N15" s="337"/>
    </row>
    <row r="16" spans="1:14" ht="15.75" customHeight="1">
      <c r="A16" s="336">
        <v>5</v>
      </c>
      <c r="B16" s="369">
        <v>3.916666666666669</v>
      </c>
      <c r="C16" s="369">
        <v>0</v>
      </c>
      <c r="D16" s="369">
        <v>2.166666666666666</v>
      </c>
      <c r="E16" s="369">
        <v>3.4166666666666683</v>
      </c>
      <c r="F16" s="370">
        <v>3.8333333333333357</v>
      </c>
      <c r="G16" s="370">
        <v>6.916666666666659</v>
      </c>
      <c r="H16" s="370">
        <v>9.33333333333333</v>
      </c>
      <c r="I16" s="370">
        <v>10.16666666666667</v>
      </c>
      <c r="J16" s="370">
        <v>4.916666666666666</v>
      </c>
      <c r="K16" s="370">
        <v>10.16666666666667</v>
      </c>
      <c r="L16" s="370">
        <v>4.666666666666667</v>
      </c>
      <c r="M16" s="371">
        <v>7.166666666666658</v>
      </c>
      <c r="N16" s="337"/>
    </row>
    <row r="17" spans="1:14" ht="15.75" customHeight="1">
      <c r="A17" s="336">
        <v>6</v>
      </c>
      <c r="B17" s="369">
        <v>5.416666666666664</v>
      </c>
      <c r="C17" s="369">
        <v>0</v>
      </c>
      <c r="D17" s="369">
        <v>1.4166666666666663</v>
      </c>
      <c r="E17" s="369">
        <v>5.333333333333331</v>
      </c>
      <c r="F17" s="370">
        <v>0.8333333333333334</v>
      </c>
      <c r="G17" s="370">
        <v>2.833333333333334</v>
      </c>
      <c r="H17" s="370">
        <v>3.0833333333333344</v>
      </c>
      <c r="I17" s="370">
        <v>8.666666666666659</v>
      </c>
      <c r="J17" s="370">
        <v>10.916666666666675</v>
      </c>
      <c r="K17" s="370">
        <v>9.75</v>
      </c>
      <c r="L17" s="370">
        <v>5.083333333333332</v>
      </c>
      <c r="M17" s="371">
        <v>0.3333333333333333</v>
      </c>
      <c r="N17" s="337"/>
    </row>
    <row r="18" spans="1:14" ht="15.75" customHeight="1">
      <c r="A18" s="336">
        <v>7</v>
      </c>
      <c r="B18" s="369">
        <v>2.2499999999999996</v>
      </c>
      <c r="C18" s="369">
        <v>0.41666666666666663</v>
      </c>
      <c r="D18" s="369">
        <v>1.9999999999999991</v>
      </c>
      <c r="E18" s="369">
        <v>1.666666666666666</v>
      </c>
      <c r="F18" s="370">
        <v>5.333333333333331</v>
      </c>
      <c r="G18" s="370">
        <v>5.9166666666666625</v>
      </c>
      <c r="H18" s="370">
        <v>3.750000000000002</v>
      </c>
      <c r="I18" s="370">
        <v>10.000000000000002</v>
      </c>
      <c r="J18" s="370">
        <v>7.416666666666657</v>
      </c>
      <c r="K18" s="370">
        <v>7.583333333333323</v>
      </c>
      <c r="L18" s="370">
        <v>2.833333333333334</v>
      </c>
      <c r="M18" s="371">
        <v>3.0833333333333344</v>
      </c>
      <c r="N18" s="337"/>
    </row>
    <row r="19" spans="1:14" ht="15.75" customHeight="1">
      <c r="A19" s="336">
        <v>8</v>
      </c>
      <c r="B19" s="369">
        <v>4.166666666666669</v>
      </c>
      <c r="C19" s="369">
        <v>2.833333333333334</v>
      </c>
      <c r="D19" s="369">
        <v>0</v>
      </c>
      <c r="E19" s="369">
        <v>0</v>
      </c>
      <c r="F19" s="370">
        <v>6.333333333333328</v>
      </c>
      <c r="G19" s="370">
        <v>3.166666666666668</v>
      </c>
      <c r="H19" s="370">
        <v>0.41666666666666663</v>
      </c>
      <c r="I19" s="370">
        <v>7.749999999999989</v>
      </c>
      <c r="J19" s="370">
        <v>3.4166666666666683</v>
      </c>
      <c r="K19" s="370">
        <v>4.333333333333335</v>
      </c>
      <c r="L19" s="370">
        <v>3.750000000000002</v>
      </c>
      <c r="M19" s="371">
        <v>0.25</v>
      </c>
      <c r="N19" s="337"/>
    </row>
    <row r="20" spans="1:14" ht="15.75" customHeight="1">
      <c r="A20" s="336">
        <v>9</v>
      </c>
      <c r="B20" s="369">
        <v>4.333333333333335</v>
      </c>
      <c r="C20" s="369">
        <v>0</v>
      </c>
      <c r="D20" s="369">
        <v>0</v>
      </c>
      <c r="E20" s="369">
        <v>0.41666666666666663</v>
      </c>
      <c r="F20" s="370">
        <v>3.333333333333335</v>
      </c>
      <c r="G20" s="370">
        <v>8.749999999999993</v>
      </c>
      <c r="H20" s="370">
        <v>5.58333333333333</v>
      </c>
      <c r="I20" s="370">
        <v>6.166666666666662</v>
      </c>
      <c r="J20" s="370">
        <v>8.666666666666659</v>
      </c>
      <c r="K20" s="370">
        <v>8.666666666666659</v>
      </c>
      <c r="L20" s="370">
        <v>6.749999999999993</v>
      </c>
      <c r="M20" s="371">
        <v>3.000000000000001</v>
      </c>
      <c r="N20" s="337"/>
    </row>
    <row r="21" spans="1:14" ht="15.75" customHeight="1">
      <c r="A21" s="336">
        <v>10</v>
      </c>
      <c r="B21" s="369">
        <v>1.9999999999999991</v>
      </c>
      <c r="C21" s="369">
        <v>1.5833333333333328</v>
      </c>
      <c r="D21" s="369">
        <v>0</v>
      </c>
      <c r="E21" s="369">
        <v>0</v>
      </c>
      <c r="F21" s="370">
        <v>5.249999999999998</v>
      </c>
      <c r="G21" s="370">
        <v>8.24999999999999</v>
      </c>
      <c r="H21" s="370">
        <v>0.16666666666666666</v>
      </c>
      <c r="I21" s="370">
        <v>10.58333333333334</v>
      </c>
      <c r="J21" s="370">
        <v>10.000000000000002</v>
      </c>
      <c r="K21" s="370">
        <v>0.25</v>
      </c>
      <c r="L21" s="370">
        <v>8.499999999999991</v>
      </c>
      <c r="M21" s="371">
        <v>4.416666666666668</v>
      </c>
      <c r="N21" s="337"/>
    </row>
    <row r="22" spans="1:14" ht="15.75" customHeight="1">
      <c r="A22" s="336">
        <v>11</v>
      </c>
      <c r="B22" s="369">
        <v>2.5833333333333335</v>
      </c>
      <c r="C22" s="369">
        <v>0</v>
      </c>
      <c r="D22" s="369">
        <v>0.8333333333333334</v>
      </c>
      <c r="E22" s="369">
        <v>0</v>
      </c>
      <c r="F22" s="370">
        <v>4.250000000000002</v>
      </c>
      <c r="G22" s="371">
        <v>4.166666666666669</v>
      </c>
      <c r="H22" s="370">
        <v>3.4166666666666683</v>
      </c>
      <c r="I22" s="370">
        <v>11.416666666666679</v>
      </c>
      <c r="J22" s="370">
        <v>10.083333333333336</v>
      </c>
      <c r="K22" s="370">
        <v>8.833333333333327</v>
      </c>
      <c r="L22" s="370">
        <v>8.499999999999991</v>
      </c>
      <c r="M22" s="371">
        <v>5.58333333333333</v>
      </c>
      <c r="N22" s="337"/>
    </row>
    <row r="23" spans="1:14" ht="15.75" customHeight="1">
      <c r="A23" s="336">
        <v>12</v>
      </c>
      <c r="B23" s="369">
        <v>2.833333333333334</v>
      </c>
      <c r="C23" s="369">
        <v>0</v>
      </c>
      <c r="D23" s="369">
        <v>0</v>
      </c>
      <c r="E23" s="369">
        <v>0</v>
      </c>
      <c r="F23" s="370">
        <v>7.249999999999991</v>
      </c>
      <c r="G23" s="371">
        <v>9.083333333333329</v>
      </c>
      <c r="H23" s="370">
        <v>4.000000000000003</v>
      </c>
      <c r="I23" s="370">
        <v>10.500000000000005</v>
      </c>
      <c r="J23" s="370">
        <v>2.166666666666666</v>
      </c>
      <c r="K23" s="370">
        <v>4.666666666666667</v>
      </c>
      <c r="L23" s="370">
        <v>4.833333333333333</v>
      </c>
      <c r="M23" s="371">
        <v>6.083333333333329</v>
      </c>
      <c r="N23" s="337"/>
    </row>
    <row r="24" spans="1:14" ht="15.75" customHeight="1">
      <c r="A24" s="336">
        <v>13</v>
      </c>
      <c r="B24" s="369">
        <v>3.166666666666668</v>
      </c>
      <c r="C24" s="369">
        <v>0.08333333333333333</v>
      </c>
      <c r="D24" s="369">
        <v>0</v>
      </c>
      <c r="E24" s="369">
        <v>5.499999999999997</v>
      </c>
      <c r="F24" s="370">
        <v>6.583333333333327</v>
      </c>
      <c r="G24" s="371">
        <v>8.999999999999995</v>
      </c>
      <c r="H24" s="370">
        <v>6.166666666666662</v>
      </c>
      <c r="I24" s="370">
        <v>7.9999999999999885</v>
      </c>
      <c r="J24" s="370">
        <v>0.08333333333333333</v>
      </c>
      <c r="K24" s="370">
        <v>9.416666666666664</v>
      </c>
      <c r="L24" s="370">
        <v>2.833333333333334</v>
      </c>
      <c r="M24" s="371">
        <v>0.41666666666666663</v>
      </c>
      <c r="N24" s="337"/>
    </row>
    <row r="25" spans="1:14" ht="15.75" customHeight="1">
      <c r="A25" s="336">
        <v>14</v>
      </c>
      <c r="B25" s="369">
        <v>1.5833333333333328</v>
      </c>
      <c r="C25" s="369">
        <v>1.666666666666666</v>
      </c>
      <c r="D25" s="369">
        <v>0.16666666666666666</v>
      </c>
      <c r="E25" s="369">
        <v>5.499999999999997</v>
      </c>
      <c r="F25" s="370">
        <v>0</v>
      </c>
      <c r="G25" s="371">
        <v>9.249999999999996</v>
      </c>
      <c r="H25" s="370">
        <v>4.583333333333334</v>
      </c>
      <c r="I25" s="370">
        <v>1.4166666666666663</v>
      </c>
      <c r="J25" s="370">
        <v>5.666666666666663</v>
      </c>
      <c r="K25" s="370">
        <v>6.499999999999994</v>
      </c>
      <c r="L25" s="370">
        <v>3.5000000000000018</v>
      </c>
      <c r="M25" s="371">
        <v>0.25</v>
      </c>
      <c r="N25" s="337"/>
    </row>
    <row r="26" spans="1:14" ht="15.75" customHeight="1">
      <c r="A26" s="336">
        <v>15</v>
      </c>
      <c r="B26" s="369">
        <v>0.3333333333333333</v>
      </c>
      <c r="C26" s="369">
        <v>0</v>
      </c>
      <c r="D26" s="369">
        <v>0</v>
      </c>
      <c r="E26" s="369">
        <v>5.999999999999996</v>
      </c>
      <c r="F26" s="370">
        <v>1.0833333333333333</v>
      </c>
      <c r="G26" s="371">
        <v>9.083333333333329</v>
      </c>
      <c r="H26" s="370">
        <v>3.916666666666669</v>
      </c>
      <c r="I26" s="370">
        <v>10.500000000000005</v>
      </c>
      <c r="J26" s="370">
        <v>4.166666666666669</v>
      </c>
      <c r="K26" s="370">
        <v>6.749999999999993</v>
      </c>
      <c r="L26" s="370">
        <v>3.2500000000000013</v>
      </c>
      <c r="M26" s="371">
        <v>0.3333333333333333</v>
      </c>
      <c r="N26" s="337"/>
    </row>
    <row r="27" spans="1:14" ht="15.75" customHeight="1">
      <c r="A27" s="336">
        <v>16</v>
      </c>
      <c r="B27" s="369">
        <v>0</v>
      </c>
      <c r="C27" s="369">
        <v>0.3333333333333333</v>
      </c>
      <c r="D27" s="369">
        <v>2.2499999999999996</v>
      </c>
      <c r="E27" s="369">
        <v>6.083333333333329</v>
      </c>
      <c r="F27" s="370">
        <v>7.083333333333325</v>
      </c>
      <c r="G27" s="371">
        <v>5.166666666666665</v>
      </c>
      <c r="H27" s="370">
        <v>9.75</v>
      </c>
      <c r="I27" s="370">
        <v>4.500000000000001</v>
      </c>
      <c r="J27" s="370">
        <v>8.833333333333327</v>
      </c>
      <c r="K27" s="370">
        <v>0</v>
      </c>
      <c r="L27" s="370">
        <v>0.25</v>
      </c>
      <c r="M27" s="371">
        <v>0.16666666666666666</v>
      </c>
      <c r="N27" s="337"/>
    </row>
    <row r="28" spans="1:14" ht="15.75" customHeight="1">
      <c r="A28" s="336">
        <v>17</v>
      </c>
      <c r="B28" s="369">
        <v>3.8333333333333357</v>
      </c>
      <c r="C28" s="369">
        <v>0</v>
      </c>
      <c r="D28" s="369">
        <v>3.6666666666666687</v>
      </c>
      <c r="E28" s="369">
        <v>0</v>
      </c>
      <c r="F28" s="370">
        <v>6.66666666666666</v>
      </c>
      <c r="G28" s="370">
        <v>6.416666666666661</v>
      </c>
      <c r="H28" s="370">
        <v>9.583333333333332</v>
      </c>
      <c r="I28" s="370">
        <v>8.24999999999999</v>
      </c>
      <c r="J28" s="370">
        <v>10.416666666666671</v>
      </c>
      <c r="K28" s="370">
        <v>0</v>
      </c>
      <c r="L28" s="370">
        <v>0.16666666666666666</v>
      </c>
      <c r="M28" s="371">
        <v>3.2500000000000013</v>
      </c>
      <c r="N28" s="337"/>
    </row>
    <row r="29" spans="1:14" ht="15.75" customHeight="1">
      <c r="A29" s="336">
        <v>18</v>
      </c>
      <c r="B29" s="369">
        <v>0</v>
      </c>
      <c r="C29" s="369">
        <v>0</v>
      </c>
      <c r="D29" s="369">
        <v>0</v>
      </c>
      <c r="E29" s="369">
        <v>4.416666666666668</v>
      </c>
      <c r="F29" s="370">
        <v>7.833333333333322</v>
      </c>
      <c r="G29" s="370">
        <v>9.666666666666666</v>
      </c>
      <c r="H29" s="370">
        <v>10.500000000000005</v>
      </c>
      <c r="I29" s="370">
        <v>7.666666666666656</v>
      </c>
      <c r="J29" s="370">
        <v>9.666666666666666</v>
      </c>
      <c r="K29" s="370">
        <v>1.0833333333333333</v>
      </c>
      <c r="L29" s="370">
        <v>4.916666666666666</v>
      </c>
      <c r="M29" s="371">
        <v>0.5833333333333333</v>
      </c>
      <c r="N29" s="337"/>
    </row>
    <row r="30" spans="1:14" ht="15.75" customHeight="1">
      <c r="A30" s="336">
        <v>19</v>
      </c>
      <c r="B30" s="369">
        <v>0</v>
      </c>
      <c r="C30" s="369">
        <v>0</v>
      </c>
      <c r="D30" s="369">
        <v>1.2499999999999998</v>
      </c>
      <c r="E30" s="369">
        <v>5.666666666666663</v>
      </c>
      <c r="F30" s="370">
        <v>2.333333333333333</v>
      </c>
      <c r="G30" s="370">
        <v>9.499999999999998</v>
      </c>
      <c r="H30" s="370">
        <v>10.000000000000002</v>
      </c>
      <c r="I30" s="370">
        <v>4.583333333333334</v>
      </c>
      <c r="J30" s="370">
        <v>1.333333333333333</v>
      </c>
      <c r="K30" s="370">
        <v>6.999999999999992</v>
      </c>
      <c r="L30" s="370">
        <v>1.5833333333333328</v>
      </c>
      <c r="M30" s="371">
        <v>3.4166666666666683</v>
      </c>
      <c r="N30" s="337"/>
    </row>
    <row r="31" spans="1:16" ht="15.75" customHeight="1">
      <c r="A31" s="336">
        <v>20</v>
      </c>
      <c r="B31" s="369">
        <v>0</v>
      </c>
      <c r="C31" s="369">
        <v>0</v>
      </c>
      <c r="D31" s="369">
        <v>1.7499999999999993</v>
      </c>
      <c r="E31" s="369">
        <v>0.6666666666666666</v>
      </c>
      <c r="F31" s="370">
        <v>2.5</v>
      </c>
      <c r="G31" s="370">
        <v>9.666666666666666</v>
      </c>
      <c r="H31" s="370">
        <v>9.583333333333332</v>
      </c>
      <c r="I31" s="370">
        <v>2.166666666666666</v>
      </c>
      <c r="J31" s="370">
        <v>0.16666666666666666</v>
      </c>
      <c r="K31" s="370">
        <v>9.166666666666663</v>
      </c>
      <c r="L31" s="370">
        <v>3.5000000000000018</v>
      </c>
      <c r="M31" s="371">
        <v>2.9166666666666674</v>
      </c>
      <c r="N31" s="337"/>
      <c r="P31" s="337"/>
    </row>
    <row r="32" spans="1:14" ht="15.75" customHeight="1">
      <c r="A32" s="336">
        <v>21</v>
      </c>
      <c r="B32" s="369">
        <v>4.000000000000003</v>
      </c>
      <c r="C32" s="369">
        <v>0</v>
      </c>
      <c r="D32" s="369">
        <v>3.8333333333333357</v>
      </c>
      <c r="E32" s="369">
        <v>3.5833333333333353</v>
      </c>
      <c r="F32" s="370">
        <v>3.4166666666666683</v>
      </c>
      <c r="G32" s="370">
        <v>9.583333333333332</v>
      </c>
      <c r="H32" s="370">
        <v>8.24999999999999</v>
      </c>
      <c r="I32" s="370">
        <v>2.7500000000000004</v>
      </c>
      <c r="J32" s="370">
        <v>8.833333333333327</v>
      </c>
      <c r="K32" s="370">
        <v>9.75</v>
      </c>
      <c r="L32" s="370">
        <v>6.083333333333329</v>
      </c>
      <c r="M32" s="371">
        <v>5.999999999999996</v>
      </c>
      <c r="N32" s="337"/>
    </row>
    <row r="33" spans="1:14" ht="15.75" customHeight="1">
      <c r="A33" s="336">
        <v>22</v>
      </c>
      <c r="B33" s="369">
        <v>3.333333333333335</v>
      </c>
      <c r="C33" s="369">
        <v>0</v>
      </c>
      <c r="D33" s="369">
        <v>0</v>
      </c>
      <c r="E33" s="369">
        <v>4.999999999999999</v>
      </c>
      <c r="F33" s="370">
        <v>7.749999999999989</v>
      </c>
      <c r="G33" s="370">
        <v>5.499999999999997</v>
      </c>
      <c r="H33" s="370">
        <v>8.91666666666666</v>
      </c>
      <c r="I33" s="370">
        <v>2.7500000000000004</v>
      </c>
      <c r="J33" s="370">
        <v>8.583333333333325</v>
      </c>
      <c r="K33" s="370">
        <v>9.583333333333332</v>
      </c>
      <c r="L33" s="370">
        <v>0.5833333333333333</v>
      </c>
      <c r="M33" s="371">
        <v>0.16666666666666666</v>
      </c>
      <c r="N33" s="337"/>
    </row>
    <row r="34" spans="1:14" ht="15.75" customHeight="1">
      <c r="A34" s="336">
        <v>23</v>
      </c>
      <c r="B34" s="369">
        <v>3.8333333333333357</v>
      </c>
      <c r="C34" s="369">
        <v>0</v>
      </c>
      <c r="D34" s="369">
        <v>0</v>
      </c>
      <c r="E34" s="369">
        <v>1.5833333333333328</v>
      </c>
      <c r="F34" s="370">
        <v>8.166666666666655</v>
      </c>
      <c r="G34" s="370">
        <v>6.333333333333328</v>
      </c>
      <c r="H34" s="370">
        <v>2.5</v>
      </c>
      <c r="I34" s="370">
        <v>4.833333333333333</v>
      </c>
      <c r="J34" s="370">
        <v>8.416666666666657</v>
      </c>
      <c r="K34" s="370">
        <v>9.499999999999998</v>
      </c>
      <c r="L34" s="370">
        <v>4.999999999999999</v>
      </c>
      <c r="M34" s="371">
        <v>5.333333333333331</v>
      </c>
      <c r="N34" s="337"/>
    </row>
    <row r="35" spans="1:14" ht="15.75" customHeight="1">
      <c r="A35" s="336">
        <v>24</v>
      </c>
      <c r="B35" s="369">
        <v>4.000000000000003</v>
      </c>
      <c r="C35" s="369">
        <v>0</v>
      </c>
      <c r="D35" s="369">
        <v>0</v>
      </c>
      <c r="E35" s="369">
        <v>3.4166666666666683</v>
      </c>
      <c r="F35" s="370">
        <v>7.583333333333323</v>
      </c>
      <c r="G35" s="370">
        <v>9.33333333333333</v>
      </c>
      <c r="H35" s="370">
        <v>9.083333333333329</v>
      </c>
      <c r="I35" s="370">
        <v>6.333333333333328</v>
      </c>
      <c r="J35" s="370">
        <v>6.583333333333327</v>
      </c>
      <c r="K35" s="370">
        <v>7.083333333333325</v>
      </c>
      <c r="L35" s="370">
        <v>1.0833333333333333</v>
      </c>
      <c r="M35" s="371">
        <v>2.9166666666666674</v>
      </c>
      <c r="N35" s="337"/>
    </row>
    <row r="36" spans="1:14" ht="15.75" customHeight="1">
      <c r="A36" s="336">
        <v>25</v>
      </c>
      <c r="B36" s="369">
        <v>3.2500000000000013</v>
      </c>
      <c r="C36" s="369">
        <v>1.666666666666666</v>
      </c>
      <c r="D36" s="369">
        <v>2.4166666666666665</v>
      </c>
      <c r="E36" s="369">
        <v>5.8333333333333295</v>
      </c>
      <c r="F36" s="370">
        <v>1.9166666666666659</v>
      </c>
      <c r="G36" s="370">
        <v>2.4166666666666665</v>
      </c>
      <c r="H36" s="370">
        <v>9.166666666666663</v>
      </c>
      <c r="I36" s="370">
        <v>8.583333333333325</v>
      </c>
      <c r="J36" s="370">
        <v>4.000000000000003</v>
      </c>
      <c r="K36" s="370">
        <v>5.416666666666664</v>
      </c>
      <c r="L36" s="370">
        <v>3.6666666666666687</v>
      </c>
      <c r="M36" s="371">
        <v>4.166666666666669</v>
      </c>
      <c r="N36" s="337"/>
    </row>
    <row r="37" spans="1:14" ht="15.75" customHeight="1">
      <c r="A37" s="336">
        <v>26</v>
      </c>
      <c r="B37" s="369">
        <v>2.9166666666666674</v>
      </c>
      <c r="C37" s="369">
        <v>2.166666666666666</v>
      </c>
      <c r="D37" s="369">
        <v>0</v>
      </c>
      <c r="E37" s="369">
        <v>5.58333333333333</v>
      </c>
      <c r="F37" s="370">
        <v>4.583333333333334</v>
      </c>
      <c r="G37" s="370">
        <v>4.333333333333335</v>
      </c>
      <c r="H37" s="370">
        <v>3.166666666666668</v>
      </c>
      <c r="I37" s="370">
        <v>6.749999999999993</v>
      </c>
      <c r="J37" s="370">
        <v>7.9999999999999885</v>
      </c>
      <c r="K37" s="370">
        <v>7.583333333333323</v>
      </c>
      <c r="L37" s="370">
        <v>4.916666666666666</v>
      </c>
      <c r="M37" s="371">
        <v>4.083333333333336</v>
      </c>
      <c r="N37" s="337"/>
    </row>
    <row r="38" spans="1:14" ht="15.75" customHeight="1">
      <c r="A38" s="336">
        <v>27</v>
      </c>
      <c r="B38" s="369">
        <v>0.16666666666666666</v>
      </c>
      <c r="C38" s="369">
        <v>0</v>
      </c>
      <c r="D38" s="369">
        <v>1.4166666666666663</v>
      </c>
      <c r="E38" s="369">
        <v>5.333333333333331</v>
      </c>
      <c r="F38" s="370">
        <v>3.5000000000000018</v>
      </c>
      <c r="G38" s="370">
        <v>5.499999999999997</v>
      </c>
      <c r="H38" s="370">
        <v>1.9999999999999991</v>
      </c>
      <c r="I38" s="370">
        <v>6.416666666666661</v>
      </c>
      <c r="J38" s="370">
        <v>2.333333333333333</v>
      </c>
      <c r="K38" s="370">
        <v>0.25</v>
      </c>
      <c r="L38" s="370">
        <v>4.666666666666667</v>
      </c>
      <c r="M38" s="371">
        <v>4.166666666666669</v>
      </c>
      <c r="N38" s="337"/>
    </row>
    <row r="39" spans="1:14" ht="15.75" customHeight="1">
      <c r="A39" s="336">
        <v>28</v>
      </c>
      <c r="B39" s="369">
        <v>3.8333333333333357</v>
      </c>
      <c r="C39" s="369">
        <v>3.5000000000000018</v>
      </c>
      <c r="D39" s="369">
        <v>0.08333333333333333</v>
      </c>
      <c r="E39" s="369">
        <v>7.749999999999989</v>
      </c>
      <c r="F39" s="370">
        <v>5.166666666666665</v>
      </c>
      <c r="G39" s="370">
        <v>7.49999999999999</v>
      </c>
      <c r="H39" s="370">
        <v>0.08333333333333333</v>
      </c>
      <c r="I39" s="370">
        <v>7.583333333333323</v>
      </c>
      <c r="J39" s="370">
        <v>3.8333333333333357</v>
      </c>
      <c r="K39" s="370">
        <v>6.499999999999994</v>
      </c>
      <c r="L39" s="370">
        <v>2.9166666666666674</v>
      </c>
      <c r="M39" s="371">
        <v>4.916666666666666</v>
      </c>
      <c r="N39" s="337"/>
    </row>
    <row r="40" spans="1:14" ht="15.75" customHeight="1">
      <c r="A40" s="336">
        <v>29</v>
      </c>
      <c r="B40" s="369">
        <v>0.6666666666666666</v>
      </c>
      <c r="C40" s="369">
        <v>1.0833333333333333</v>
      </c>
      <c r="D40" s="369">
        <v>2.4166666666666665</v>
      </c>
      <c r="E40" s="369"/>
      <c r="F40" s="370">
        <v>0.08333333333333333</v>
      </c>
      <c r="G40" s="370">
        <v>7.166666666666658</v>
      </c>
      <c r="H40" s="370">
        <v>1.9999999999999991</v>
      </c>
      <c r="I40" s="370">
        <v>9.416666666666664</v>
      </c>
      <c r="J40" s="370">
        <v>6.166666666666662</v>
      </c>
      <c r="K40" s="370">
        <v>9.33333333333333</v>
      </c>
      <c r="L40" s="370">
        <v>5.666666666666663</v>
      </c>
      <c r="M40" s="371">
        <v>1.4999999999999996</v>
      </c>
      <c r="N40" s="337"/>
    </row>
    <row r="41" spans="1:14" ht="15.75" customHeight="1">
      <c r="A41" s="336">
        <v>30</v>
      </c>
      <c r="B41" s="369">
        <v>0</v>
      </c>
      <c r="C41" s="369">
        <v>0.16666666666666666</v>
      </c>
      <c r="D41" s="369">
        <v>0.6666666666666666</v>
      </c>
      <c r="E41" s="369"/>
      <c r="F41" s="370">
        <v>6.249999999999995</v>
      </c>
      <c r="G41" s="370">
        <v>6.833333333333326</v>
      </c>
      <c r="H41" s="370">
        <v>9.666666666666666</v>
      </c>
      <c r="I41" s="370">
        <v>11.416666666666679</v>
      </c>
      <c r="J41" s="370">
        <v>7.083333333333325</v>
      </c>
      <c r="K41" s="370">
        <v>6.333333333333328</v>
      </c>
      <c r="L41" s="370">
        <v>6.083333333333329</v>
      </c>
      <c r="M41" s="371">
        <v>5.7499999999999964</v>
      </c>
      <c r="N41" s="337"/>
    </row>
    <row r="42" spans="1:14" ht="15.75" customHeight="1">
      <c r="A42" s="336">
        <v>31</v>
      </c>
      <c r="B42" s="369"/>
      <c r="C42" s="369">
        <v>0</v>
      </c>
      <c r="D42" s="369">
        <v>2.166666666666666</v>
      </c>
      <c r="E42" s="369"/>
      <c r="F42" s="370">
        <v>3.2500000000000013</v>
      </c>
      <c r="G42" s="370"/>
      <c r="H42" s="370">
        <v>10.083333333333336</v>
      </c>
      <c r="I42" s="370"/>
      <c r="J42" s="370">
        <v>7.9999999999999885</v>
      </c>
      <c r="K42" s="370">
        <v>8.333333333333323</v>
      </c>
      <c r="L42" s="370"/>
      <c r="M42" s="371">
        <v>4.166666666666669</v>
      </c>
      <c r="N42" s="337"/>
    </row>
    <row r="43" spans="1:14" ht="16.5" customHeight="1">
      <c r="A43" s="339"/>
      <c r="B43" s="331"/>
      <c r="C43" s="331"/>
      <c r="D43" s="331"/>
      <c r="E43" s="331"/>
      <c r="F43" s="331"/>
      <c r="G43" s="331"/>
      <c r="H43" s="331"/>
      <c r="I43" s="331"/>
      <c r="J43" s="331"/>
      <c r="K43" s="331"/>
      <c r="L43" s="331"/>
      <c r="M43" s="331"/>
      <c r="N43" s="337"/>
    </row>
    <row r="44" spans="1:13" ht="16.5" customHeight="1">
      <c r="A44" s="336" t="s">
        <v>59</v>
      </c>
      <c r="B44" s="372">
        <f>SUM(B12:B41)</f>
        <v>80.6666666666667</v>
      </c>
      <c r="C44" s="372">
        <f>SUM(C12:C42)</f>
        <v>15.5</v>
      </c>
      <c r="D44" s="372">
        <f>SUM(D12:D42)</f>
        <v>36.416666666666664</v>
      </c>
      <c r="E44" s="372">
        <f>SUM(E12:E28)</f>
        <v>41.249999999999986</v>
      </c>
      <c r="F44" s="372">
        <f aca="true" t="shared" si="0" ref="F44:M44">SUM(F12:F42)</f>
        <v>133.1666666666666</v>
      </c>
      <c r="G44" s="372">
        <f>SUM(G12:G41)</f>
        <v>201.9166666666666</v>
      </c>
      <c r="H44" s="372">
        <f t="shared" si="0"/>
        <v>176.8333333333333</v>
      </c>
      <c r="I44" s="372">
        <f>SUM(I12:I41)</f>
        <v>213.9166666666666</v>
      </c>
      <c r="J44" s="372">
        <f t="shared" si="0"/>
        <v>213.3333333333333</v>
      </c>
      <c r="K44" s="372">
        <f t="shared" si="0"/>
        <v>205.83333333333323</v>
      </c>
      <c r="L44" s="372">
        <f>SUM(L12:L41)</f>
        <v>127.24999999999996</v>
      </c>
      <c r="M44" s="372">
        <f t="shared" si="0"/>
        <v>107.83333333333333</v>
      </c>
    </row>
    <row r="45" spans="1:13" ht="16.5" customHeight="1">
      <c r="A45" s="340"/>
      <c r="B45" s="327"/>
      <c r="C45" s="327"/>
      <c r="D45" s="327"/>
      <c r="E45" s="327"/>
      <c r="F45" s="327"/>
      <c r="G45" s="327"/>
      <c r="H45" s="327"/>
      <c r="I45" s="327"/>
      <c r="J45" s="327"/>
      <c r="K45" s="327"/>
      <c r="L45" s="327"/>
      <c r="M45" s="327"/>
    </row>
    <row r="46" spans="1:6" ht="19.5">
      <c r="A46" s="341" t="s">
        <v>78</v>
      </c>
      <c r="B46" s="328"/>
      <c r="C46" s="373">
        <f>SUM(B44:M44)</f>
        <v>1553.9166666666663</v>
      </c>
      <c r="D46" s="340" t="s">
        <v>72</v>
      </c>
      <c r="E46" s="327" t="s">
        <v>69</v>
      </c>
      <c r="F46" s="374"/>
    </row>
  </sheetData>
  <sheetProtection/>
  <mergeCells count="2">
    <mergeCell ref="A2:M2"/>
    <mergeCell ref="A4:M4"/>
  </mergeCells>
  <printOptions/>
  <pageMargins left="0.7874015748031497" right="0.3937007874015748" top="0.9" bottom="0.3937007874015748" header="0.5118110236220472" footer="0.5118110236220472"/>
  <pageSetup fitToHeight="1" fitToWidth="1"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4">
      <selection activeCell="P40" sqref="P40"/>
    </sheetView>
  </sheetViews>
  <sheetFormatPr defaultColWidth="8.7109375" defaultRowHeight="12.75"/>
  <cols>
    <col min="1" max="1" width="10.00390625" style="309" customWidth="1"/>
    <col min="2" max="4" width="7.8515625" style="309" customWidth="1"/>
    <col min="5" max="5" width="7.8515625" style="334" customWidth="1"/>
    <col min="6" max="13" width="7.8515625" style="309" customWidth="1"/>
    <col min="14" max="16384" width="8.7109375" style="309" customWidth="1"/>
  </cols>
  <sheetData>
    <row r="1" spans="1:13" ht="23.25" customHeight="1">
      <c r="A1" s="307" t="s">
        <v>79</v>
      </c>
      <c r="B1" s="308"/>
      <c r="C1" s="308"/>
      <c r="D1" s="308"/>
      <c r="E1" s="308"/>
      <c r="F1" s="308"/>
      <c r="G1" s="308"/>
      <c r="H1" s="308"/>
      <c r="I1" s="308"/>
      <c r="J1" s="308"/>
      <c r="K1" s="308"/>
      <c r="L1" s="308"/>
      <c r="M1" s="308"/>
    </row>
    <row r="2" spans="1:13" ht="23.25" customHeight="1">
      <c r="A2" s="395" t="s">
        <v>76</v>
      </c>
      <c r="B2" s="395"/>
      <c r="C2" s="395"/>
      <c r="D2" s="395"/>
      <c r="E2" s="395"/>
      <c r="F2" s="395"/>
      <c r="G2" s="395"/>
      <c r="H2" s="395"/>
      <c r="I2" s="395"/>
      <c r="J2" s="395"/>
      <c r="K2" s="395"/>
      <c r="L2" s="395"/>
      <c r="M2" s="395"/>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2.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19" t="s">
        <v>55</v>
      </c>
      <c r="B8" s="320"/>
      <c r="C8" s="320"/>
      <c r="D8" s="320"/>
      <c r="E8" s="321"/>
      <c r="F8" s="322"/>
      <c r="G8" s="321"/>
      <c r="H8" s="323"/>
      <c r="I8" s="320"/>
      <c r="J8" s="320"/>
      <c r="K8" s="320"/>
      <c r="L8" s="320"/>
      <c r="M8" s="320"/>
    </row>
    <row r="9" spans="1:13" ht="15.75" customHeight="1">
      <c r="A9" s="319" t="s">
        <v>56</v>
      </c>
      <c r="B9" s="320"/>
      <c r="C9" s="320"/>
      <c r="D9" s="320"/>
      <c r="E9" s="321"/>
      <c r="F9" s="322"/>
      <c r="G9" s="321"/>
      <c r="H9" s="323"/>
      <c r="I9" s="320"/>
      <c r="J9" s="320"/>
      <c r="K9" s="320"/>
      <c r="L9" s="320"/>
      <c r="M9" s="320"/>
    </row>
    <row r="10" spans="1:13" ht="12.75" customHeight="1">
      <c r="A10" s="313"/>
      <c r="B10" s="313"/>
      <c r="C10" s="313"/>
      <c r="D10" s="313"/>
      <c r="E10" s="313"/>
      <c r="F10" s="313"/>
      <c r="G10" s="313"/>
      <c r="H10" s="313"/>
      <c r="I10" s="314"/>
      <c r="J10" s="313"/>
      <c r="K10" s="313"/>
      <c r="L10" s="313"/>
      <c r="M10" s="313"/>
    </row>
    <row r="11" spans="1:18" ht="16.5" customHeight="1">
      <c r="A11" s="324"/>
      <c r="B11" s="336" t="s">
        <v>4</v>
      </c>
      <c r="C11" s="336" t="s">
        <v>22</v>
      </c>
      <c r="D11" s="336" t="s">
        <v>6</v>
      </c>
      <c r="E11" s="336" t="s">
        <v>7</v>
      </c>
      <c r="F11" s="336" t="s">
        <v>8</v>
      </c>
      <c r="G11" s="336" t="s">
        <v>9</v>
      </c>
      <c r="H11" s="336" t="s">
        <v>10</v>
      </c>
      <c r="I11" s="336" t="s">
        <v>57</v>
      </c>
      <c r="J11" s="336" t="s">
        <v>12</v>
      </c>
      <c r="K11" s="336" t="s">
        <v>58</v>
      </c>
      <c r="L11" s="336" t="s">
        <v>14</v>
      </c>
      <c r="M11" s="336" t="s">
        <v>15</v>
      </c>
      <c r="N11" s="337"/>
      <c r="R11" s="320"/>
    </row>
    <row r="12" spans="1:14" ht="16.5" customHeight="1">
      <c r="A12" s="336">
        <v>1</v>
      </c>
      <c r="B12" s="329">
        <v>0.23300970873786303</v>
      </c>
      <c r="C12" s="329">
        <v>0.7499999999999978</v>
      </c>
      <c r="D12" s="329">
        <v>2.999999999999991</v>
      </c>
      <c r="E12" s="329">
        <v>1.4627525252525233</v>
      </c>
      <c r="F12" s="329">
        <v>1.533333333333329</v>
      </c>
      <c r="G12" s="329">
        <v>1.3333333333333297</v>
      </c>
      <c r="H12" s="329">
        <v>1.3333333333333297</v>
      </c>
      <c r="I12" s="329">
        <v>0.26373626373626297</v>
      </c>
      <c r="J12" s="329">
        <v>0</v>
      </c>
      <c r="K12" s="329">
        <v>0</v>
      </c>
      <c r="L12" s="329">
        <v>0</v>
      </c>
      <c r="M12" s="329">
        <v>0</v>
      </c>
      <c r="N12" s="337"/>
    </row>
    <row r="13" spans="1:14" ht="16.5" customHeight="1">
      <c r="A13" s="336">
        <v>2</v>
      </c>
      <c r="B13" s="329">
        <v>0.23300970873786303</v>
      </c>
      <c r="C13" s="329">
        <v>0.7499999999999978</v>
      </c>
      <c r="D13" s="329">
        <v>2.999999999999991</v>
      </c>
      <c r="E13" s="329">
        <v>1.999999999999994</v>
      </c>
      <c r="F13" s="329">
        <v>1.3611111111111054</v>
      </c>
      <c r="G13" s="329">
        <v>1.293859649122803</v>
      </c>
      <c r="H13" s="329">
        <v>1.2583333333333322</v>
      </c>
      <c r="I13" s="329">
        <v>0.26373626373626297</v>
      </c>
      <c r="J13" s="329">
        <v>0</v>
      </c>
      <c r="K13" s="329">
        <v>0</v>
      </c>
      <c r="L13" s="329">
        <v>0</v>
      </c>
      <c r="M13" s="329">
        <v>0</v>
      </c>
      <c r="N13" s="337"/>
    </row>
    <row r="14" spans="1:14" ht="16.5" customHeight="1">
      <c r="A14" s="336">
        <v>3</v>
      </c>
      <c r="B14" s="329">
        <v>0.23301764071324219</v>
      </c>
      <c r="C14" s="329">
        <v>0.7906788793103489</v>
      </c>
      <c r="D14" s="329">
        <v>2.78472222222221</v>
      </c>
      <c r="E14" s="329">
        <v>1.999999999999994</v>
      </c>
      <c r="F14" s="329">
        <v>1.4035947712418262</v>
      </c>
      <c r="G14" s="329">
        <v>1.263157894736839</v>
      </c>
      <c r="H14" s="329">
        <v>1.1204545454545483</v>
      </c>
      <c r="I14" s="329">
        <v>0.21973365617433452</v>
      </c>
      <c r="J14" s="329">
        <v>0</v>
      </c>
      <c r="K14" s="329">
        <v>0</v>
      </c>
      <c r="L14" s="329">
        <v>0</v>
      </c>
      <c r="M14" s="329">
        <v>0</v>
      </c>
      <c r="N14" s="337"/>
    </row>
    <row r="15" spans="1:14" ht="16.5" customHeight="1">
      <c r="A15" s="336">
        <v>4</v>
      </c>
      <c r="B15" s="329">
        <v>0.23300970873786303</v>
      </c>
      <c r="C15" s="329">
        <v>0.8189655172413808</v>
      </c>
      <c r="D15" s="329">
        <v>2.6666666666666594</v>
      </c>
      <c r="E15" s="329">
        <v>1.8979700854700798</v>
      </c>
      <c r="F15" s="329">
        <v>1.411764705882349</v>
      </c>
      <c r="G15" s="329">
        <v>1.263157894736839</v>
      </c>
      <c r="H15" s="329">
        <v>1.0909090909090926</v>
      </c>
      <c r="I15" s="329">
        <v>0.20338983050847484</v>
      </c>
      <c r="J15" s="329">
        <v>0</v>
      </c>
      <c r="K15" s="329">
        <v>0</v>
      </c>
      <c r="L15" s="329">
        <v>0</v>
      </c>
      <c r="M15" s="329">
        <v>0</v>
      </c>
      <c r="N15" s="337"/>
    </row>
    <row r="16" spans="1:14" ht="16.5" customHeight="1">
      <c r="A16" s="336">
        <v>5</v>
      </c>
      <c r="B16" s="329">
        <v>0.23300970873786303</v>
      </c>
      <c r="C16" s="329">
        <v>0.8017241379310328</v>
      </c>
      <c r="D16" s="329">
        <v>2.4611111111111046</v>
      </c>
      <c r="E16" s="329">
        <v>1.8461538461538407</v>
      </c>
      <c r="F16" s="329">
        <v>1.3529411764705848</v>
      </c>
      <c r="G16" s="329">
        <v>1.3569078947368407</v>
      </c>
      <c r="H16" s="329">
        <v>1.0909090909090926</v>
      </c>
      <c r="I16" s="329">
        <v>0.20338983050847484</v>
      </c>
      <c r="J16" s="329">
        <v>0</v>
      </c>
      <c r="K16" s="329">
        <v>0</v>
      </c>
      <c r="L16" s="329">
        <v>0</v>
      </c>
      <c r="M16" s="329">
        <v>0</v>
      </c>
      <c r="N16" s="337"/>
    </row>
    <row r="17" spans="1:14" ht="16.5" customHeight="1">
      <c r="A17" s="336">
        <v>6</v>
      </c>
      <c r="B17" s="329">
        <v>0.23300970873786303</v>
      </c>
      <c r="C17" s="329">
        <v>0.8275862068965563</v>
      </c>
      <c r="D17" s="329">
        <v>2.399999999999994</v>
      </c>
      <c r="E17" s="329">
        <v>1.8461538461538407</v>
      </c>
      <c r="F17" s="329">
        <v>1.411764705882349</v>
      </c>
      <c r="G17" s="329">
        <v>1.781249999999995</v>
      </c>
      <c r="H17" s="329">
        <v>1.0852272727272743</v>
      </c>
      <c r="I17" s="329">
        <v>0.20338983050847484</v>
      </c>
      <c r="J17" s="329">
        <v>0</v>
      </c>
      <c r="K17" s="329">
        <v>0</v>
      </c>
      <c r="L17" s="329">
        <v>0</v>
      </c>
      <c r="M17" s="329">
        <v>0</v>
      </c>
      <c r="N17" s="337"/>
    </row>
    <row r="18" spans="1:15" ht="16.5" customHeight="1">
      <c r="A18" s="336">
        <v>7</v>
      </c>
      <c r="B18" s="329">
        <v>0.23300970873786303</v>
      </c>
      <c r="C18" s="329">
        <v>0.8528325123152682</v>
      </c>
      <c r="D18" s="329">
        <v>2.3409090909090966</v>
      </c>
      <c r="E18" s="329">
        <v>1.769230769230764</v>
      </c>
      <c r="F18" s="329">
        <v>1.411764705882349</v>
      </c>
      <c r="G18" s="329">
        <v>2.3472222222222126</v>
      </c>
      <c r="H18" s="329">
        <v>0.999999999999997</v>
      </c>
      <c r="I18" s="329">
        <v>0.20338983050847484</v>
      </c>
      <c r="J18" s="329">
        <v>0</v>
      </c>
      <c r="K18" s="329">
        <v>0</v>
      </c>
      <c r="L18" s="329">
        <v>0</v>
      </c>
      <c r="M18" s="329">
        <v>0</v>
      </c>
      <c r="N18" s="337"/>
      <c r="O18" s="338"/>
    </row>
    <row r="19" spans="1:15" ht="16.5" customHeight="1">
      <c r="A19" s="336">
        <v>8</v>
      </c>
      <c r="B19" s="329">
        <v>0.23300970873786303</v>
      </c>
      <c r="C19" s="329">
        <v>0.8571428571428547</v>
      </c>
      <c r="D19" s="329">
        <v>2.181818181818185</v>
      </c>
      <c r="E19" s="329">
        <v>1.7367216117216067</v>
      </c>
      <c r="F19" s="329">
        <v>1.411764705882349</v>
      </c>
      <c r="G19" s="329">
        <v>3.0595238095238066</v>
      </c>
      <c r="H19" s="329">
        <v>0.9951923076923047</v>
      </c>
      <c r="I19" s="329">
        <v>0.18586286594761106</v>
      </c>
      <c r="J19" s="329">
        <v>0</v>
      </c>
      <c r="K19" s="329">
        <v>0</v>
      </c>
      <c r="L19" s="329">
        <v>0</v>
      </c>
      <c r="M19" s="329">
        <v>0</v>
      </c>
      <c r="N19" s="337"/>
      <c r="O19" s="338"/>
    </row>
    <row r="20" spans="1:15" ht="16.5" customHeight="1">
      <c r="A20" s="336">
        <v>9</v>
      </c>
      <c r="B20" s="329">
        <v>0.23300970873786303</v>
      </c>
      <c r="C20" s="329">
        <v>0.8736772486772498</v>
      </c>
      <c r="D20" s="329">
        <v>2.181818181818185</v>
      </c>
      <c r="E20" s="329">
        <v>1.8204365079365026</v>
      </c>
      <c r="F20" s="329">
        <v>1.411764705882349</v>
      </c>
      <c r="G20" s="329">
        <v>3.6309523809523703</v>
      </c>
      <c r="H20" s="329">
        <v>0.9230769230769204</v>
      </c>
      <c r="I20" s="329">
        <v>0.1818181818181812</v>
      </c>
      <c r="J20" s="329">
        <v>0</v>
      </c>
      <c r="K20" s="329">
        <v>0</v>
      </c>
      <c r="L20" s="329">
        <v>0</v>
      </c>
      <c r="M20" s="329">
        <v>0</v>
      </c>
      <c r="N20" s="337"/>
      <c r="O20" s="338"/>
    </row>
    <row r="21" spans="1:14" ht="16.5" customHeight="1">
      <c r="A21" s="336">
        <v>10</v>
      </c>
      <c r="B21" s="329">
        <v>0.23300970873786303</v>
      </c>
      <c r="C21" s="329">
        <v>0.8888888888888923</v>
      </c>
      <c r="D21" s="329">
        <v>2.0037878787878727</v>
      </c>
      <c r="E21" s="329">
        <v>1.999999999999994</v>
      </c>
      <c r="F21" s="329">
        <v>1.411764705882349</v>
      </c>
      <c r="G21" s="329">
        <v>3.999999999999988</v>
      </c>
      <c r="H21" s="329">
        <v>0.889601139601143</v>
      </c>
      <c r="I21" s="329">
        <v>0.1818181818181812</v>
      </c>
      <c r="J21" s="329">
        <v>0</v>
      </c>
      <c r="K21" s="329">
        <v>0</v>
      </c>
      <c r="L21" s="329">
        <v>0</v>
      </c>
      <c r="M21" s="329">
        <v>0</v>
      </c>
      <c r="N21" s="337"/>
    </row>
    <row r="22" spans="1:14" ht="16.5" customHeight="1">
      <c r="A22" s="336">
        <v>11</v>
      </c>
      <c r="B22" s="329">
        <v>0.23300970873786303</v>
      </c>
      <c r="C22" s="329">
        <v>0.8802910052910068</v>
      </c>
      <c r="D22" s="329">
        <v>1.7202380952380902</v>
      </c>
      <c r="E22" s="329">
        <v>1.999999999999994</v>
      </c>
      <c r="F22" s="329">
        <v>1.4784313725490155</v>
      </c>
      <c r="G22" s="329">
        <v>3.5119047619047516</v>
      </c>
      <c r="H22" s="329">
        <v>0.8129629629629606</v>
      </c>
      <c r="I22" s="329">
        <v>0.1818181818181812</v>
      </c>
      <c r="J22" s="329">
        <v>0</v>
      </c>
      <c r="K22" s="329">
        <v>0</v>
      </c>
      <c r="L22" s="329">
        <v>0</v>
      </c>
      <c r="M22" s="329">
        <v>0</v>
      </c>
      <c r="N22" s="337"/>
    </row>
    <row r="23" spans="1:14" ht="16.5" customHeight="1">
      <c r="A23" s="336">
        <v>12</v>
      </c>
      <c r="B23" s="329">
        <v>0.23300970873786303</v>
      </c>
      <c r="C23" s="329">
        <v>0.8511904761904737</v>
      </c>
      <c r="D23" s="329">
        <v>1.821428571428566</v>
      </c>
      <c r="E23" s="329">
        <v>1.999999999999994</v>
      </c>
      <c r="F23" s="329">
        <v>1.6833333333333285</v>
      </c>
      <c r="G23" s="329">
        <v>3.2589285714285494</v>
      </c>
      <c r="H23" s="329">
        <v>0.7999999999999977</v>
      </c>
      <c r="I23" s="329">
        <v>0.1818181818181812</v>
      </c>
      <c r="J23" s="329">
        <v>0</v>
      </c>
      <c r="K23" s="329">
        <v>0</v>
      </c>
      <c r="L23" s="329">
        <v>0</v>
      </c>
      <c r="M23" s="329">
        <v>0</v>
      </c>
      <c r="N23" s="337"/>
    </row>
    <row r="24" spans="1:14" ht="16.5" customHeight="1">
      <c r="A24" s="336">
        <v>13</v>
      </c>
      <c r="B24" s="329">
        <v>0.23300970873786303</v>
      </c>
      <c r="C24" s="329">
        <v>0.7999999999999977</v>
      </c>
      <c r="D24" s="329">
        <v>1.749999999999995</v>
      </c>
      <c r="E24" s="329">
        <v>2.120580808080809</v>
      </c>
      <c r="F24" s="329">
        <v>1.7884615384615332</v>
      </c>
      <c r="G24" s="329">
        <v>2.999999999999991</v>
      </c>
      <c r="H24" s="329">
        <v>0.7908602150537619</v>
      </c>
      <c r="I24" s="329">
        <v>0.1818181818181812</v>
      </c>
      <c r="J24" s="329">
        <v>0</v>
      </c>
      <c r="K24" s="329">
        <v>0</v>
      </c>
      <c r="L24" s="329">
        <v>0</v>
      </c>
      <c r="M24" s="329">
        <v>0</v>
      </c>
      <c r="N24" s="337"/>
    </row>
    <row r="25" spans="1:14" ht="16.5" customHeight="1">
      <c r="A25" s="336">
        <v>14</v>
      </c>
      <c r="B25" s="329">
        <v>0.23300970873786303</v>
      </c>
      <c r="C25" s="329">
        <v>0.7999999999999977</v>
      </c>
      <c r="D25" s="329">
        <v>1.7142857142857093</v>
      </c>
      <c r="E25" s="329">
        <v>2.129419191919193</v>
      </c>
      <c r="F25" s="329">
        <v>1.9198717948717892</v>
      </c>
      <c r="G25" s="329">
        <v>2.999999999999991</v>
      </c>
      <c r="H25" s="329">
        <v>0.7699240986717261</v>
      </c>
      <c r="I25" s="329">
        <v>0.1256313131313134</v>
      </c>
      <c r="J25" s="329">
        <v>0</v>
      </c>
      <c r="K25" s="329">
        <v>0</v>
      </c>
      <c r="L25" s="329">
        <v>0</v>
      </c>
      <c r="M25" s="329">
        <v>0</v>
      </c>
      <c r="N25" s="337"/>
    </row>
    <row r="26" spans="1:14" ht="16.5" customHeight="1">
      <c r="A26" s="336">
        <v>15</v>
      </c>
      <c r="B26" s="329">
        <v>0.23315248429468782</v>
      </c>
      <c r="C26" s="329">
        <v>0.7999999999999977</v>
      </c>
      <c r="D26" s="329">
        <v>1.7664835164835113</v>
      </c>
      <c r="E26" s="329">
        <v>1.9556623931623873</v>
      </c>
      <c r="F26" s="329">
        <v>1.9262820512820455</v>
      </c>
      <c r="G26" s="329">
        <v>3.0104166666666576</v>
      </c>
      <c r="H26" s="329">
        <v>0.7058823529411745</v>
      </c>
      <c r="I26" s="329">
        <v>0</v>
      </c>
      <c r="J26" s="329">
        <v>0</v>
      </c>
      <c r="K26" s="329">
        <v>0</v>
      </c>
      <c r="L26" s="329">
        <v>0</v>
      </c>
      <c r="M26" s="329">
        <v>0</v>
      </c>
      <c r="N26" s="337"/>
    </row>
    <row r="27" spans="1:14" ht="16.5" customHeight="1">
      <c r="A27" s="336">
        <v>16</v>
      </c>
      <c r="B27" s="329">
        <v>0.23529411764705813</v>
      </c>
      <c r="C27" s="329">
        <v>0.7999999999999977</v>
      </c>
      <c r="D27" s="329">
        <v>1.8461538461538407</v>
      </c>
      <c r="E27" s="329">
        <v>1.8776709401709346</v>
      </c>
      <c r="F27" s="329">
        <v>1.9070512820512764</v>
      </c>
      <c r="G27" s="329">
        <v>2.999999999999991</v>
      </c>
      <c r="H27" s="329">
        <v>0.692857142857141</v>
      </c>
      <c r="I27" s="329">
        <v>0</v>
      </c>
      <c r="J27" s="329">
        <v>0</v>
      </c>
      <c r="K27" s="329">
        <v>0</v>
      </c>
      <c r="L27" s="329">
        <v>0</v>
      </c>
      <c r="M27" s="329">
        <v>0</v>
      </c>
      <c r="N27" s="337"/>
    </row>
    <row r="28" spans="1:14" ht="16.5" customHeight="1">
      <c r="A28" s="336">
        <v>17</v>
      </c>
      <c r="B28" s="329">
        <v>0.23529411764705813</v>
      </c>
      <c r="C28" s="329">
        <v>0.7973118279569872</v>
      </c>
      <c r="D28" s="329">
        <v>1.8461538461538407</v>
      </c>
      <c r="E28" s="329">
        <v>1.999999999999994</v>
      </c>
      <c r="F28" s="329">
        <v>1.999999999999994</v>
      </c>
      <c r="G28" s="329">
        <v>2.746527777777768</v>
      </c>
      <c r="H28" s="329">
        <v>0.6821428571428533</v>
      </c>
      <c r="I28" s="329">
        <v>0</v>
      </c>
      <c r="J28" s="329">
        <v>0</v>
      </c>
      <c r="K28" s="329">
        <v>0</v>
      </c>
      <c r="L28" s="329">
        <v>0</v>
      </c>
      <c r="M28" s="329">
        <v>0</v>
      </c>
      <c r="N28" s="337"/>
    </row>
    <row r="29" spans="1:14" ht="16.5" customHeight="1">
      <c r="A29" s="336">
        <v>18</v>
      </c>
      <c r="B29" s="329">
        <v>0.23529411764705813</v>
      </c>
      <c r="C29" s="329">
        <v>0.7741935483870962</v>
      </c>
      <c r="D29" s="329">
        <v>1.951923076923071</v>
      </c>
      <c r="E29" s="329">
        <v>1.999999999999994</v>
      </c>
      <c r="F29" s="329">
        <v>2.083333333333332</v>
      </c>
      <c r="G29" s="329">
        <v>2.373737373737378</v>
      </c>
      <c r="H29" s="329">
        <v>0.6666666666666649</v>
      </c>
      <c r="I29" s="329">
        <v>0</v>
      </c>
      <c r="J29" s="329">
        <v>0</v>
      </c>
      <c r="K29" s="329">
        <v>0</v>
      </c>
      <c r="L29" s="329">
        <v>0</v>
      </c>
      <c r="M29" s="329">
        <v>0</v>
      </c>
      <c r="N29" s="337"/>
    </row>
    <row r="30" spans="1:14" ht="16.5" customHeight="1">
      <c r="A30" s="336">
        <v>19</v>
      </c>
      <c r="B30" s="329">
        <v>0.23529411764705813</v>
      </c>
      <c r="C30" s="329">
        <v>0.7951612903225783</v>
      </c>
      <c r="D30" s="329">
        <v>2.074999999999994</v>
      </c>
      <c r="E30" s="329">
        <v>1.999999999999994</v>
      </c>
      <c r="F30" s="329">
        <v>1.999999999999994</v>
      </c>
      <c r="G30" s="329">
        <v>2.181818181818185</v>
      </c>
      <c r="H30" s="329">
        <v>0.5920542635658923</v>
      </c>
      <c r="I30" s="329">
        <v>0</v>
      </c>
      <c r="J30" s="329">
        <v>0</v>
      </c>
      <c r="K30" s="329">
        <v>0</v>
      </c>
      <c r="L30" s="329">
        <v>0</v>
      </c>
      <c r="M30" s="329">
        <v>0</v>
      </c>
      <c r="N30" s="337"/>
    </row>
    <row r="31" spans="1:16" ht="16.5" customHeight="1">
      <c r="A31" s="336">
        <v>20</v>
      </c>
      <c r="B31" s="329">
        <v>0.26715686274509765</v>
      </c>
      <c r="C31" s="329">
        <v>0.8321428571428547</v>
      </c>
      <c r="D31" s="329">
        <v>2.6055555555555507</v>
      </c>
      <c r="E31" s="329">
        <v>1.999999999999994</v>
      </c>
      <c r="F31" s="329">
        <v>1.999999999999994</v>
      </c>
      <c r="G31" s="329">
        <v>2.041666666666662</v>
      </c>
      <c r="H31" s="329">
        <v>0.5581395348837218</v>
      </c>
      <c r="I31" s="329">
        <v>0</v>
      </c>
      <c r="J31" s="329">
        <v>0</v>
      </c>
      <c r="K31" s="329">
        <v>0</v>
      </c>
      <c r="L31" s="329">
        <v>0</v>
      </c>
      <c r="M31" s="329">
        <v>0</v>
      </c>
      <c r="N31" s="337"/>
      <c r="P31" s="337"/>
    </row>
    <row r="32" spans="1:14" ht="16.5" customHeight="1">
      <c r="A32" s="336">
        <v>21</v>
      </c>
      <c r="B32" s="329">
        <v>0.31578947368420973</v>
      </c>
      <c r="C32" s="329">
        <v>1.0178571428571426</v>
      </c>
      <c r="D32" s="329">
        <v>2.6666666666666594</v>
      </c>
      <c r="E32" s="329">
        <v>1.999999999999994</v>
      </c>
      <c r="F32" s="329">
        <v>1.999999999999994</v>
      </c>
      <c r="G32" s="329">
        <v>1.999999999999994</v>
      </c>
      <c r="H32" s="329">
        <v>0.5255308392315486</v>
      </c>
      <c r="I32" s="329">
        <v>0</v>
      </c>
      <c r="J32" s="329">
        <v>0</v>
      </c>
      <c r="K32" s="329">
        <v>0</v>
      </c>
      <c r="L32" s="329">
        <v>0</v>
      </c>
      <c r="M32" s="329">
        <v>0</v>
      </c>
      <c r="N32" s="337"/>
    </row>
    <row r="33" spans="1:14" ht="16.5" customHeight="1">
      <c r="A33" s="336">
        <v>22</v>
      </c>
      <c r="B33" s="329">
        <v>0.31578947368420973</v>
      </c>
      <c r="C33" s="329">
        <v>1.4666666666666643</v>
      </c>
      <c r="D33" s="329">
        <v>2.9652777777777697</v>
      </c>
      <c r="E33" s="329">
        <v>1.8915598290598234</v>
      </c>
      <c r="F33" s="329">
        <v>1.8557692307692253</v>
      </c>
      <c r="G33" s="329">
        <v>1.999999999999994</v>
      </c>
      <c r="H33" s="329">
        <v>0.5217391304347841</v>
      </c>
      <c r="I33" s="329">
        <v>0</v>
      </c>
      <c r="J33" s="329">
        <v>0</v>
      </c>
      <c r="K33" s="329">
        <v>0</v>
      </c>
      <c r="L33" s="329">
        <v>0</v>
      </c>
      <c r="M33" s="329">
        <v>0</v>
      </c>
      <c r="N33" s="337"/>
    </row>
    <row r="34" spans="1:14" ht="16.5" customHeight="1">
      <c r="A34" s="336">
        <v>23</v>
      </c>
      <c r="B34" s="329">
        <v>0.3452729044834319</v>
      </c>
      <c r="C34" s="329">
        <v>2.0979166666666598</v>
      </c>
      <c r="D34" s="329">
        <v>2.999999999999991</v>
      </c>
      <c r="E34" s="329">
        <v>1.8461538461538407</v>
      </c>
      <c r="F34" s="329">
        <v>1.8049450549450496</v>
      </c>
      <c r="G34" s="329">
        <v>1.9583333333333275</v>
      </c>
      <c r="H34" s="329">
        <v>0.4716538789428801</v>
      </c>
      <c r="I34" s="329">
        <v>0</v>
      </c>
      <c r="J34" s="329">
        <v>0</v>
      </c>
      <c r="K34" s="329">
        <v>0</v>
      </c>
      <c r="L34" s="329">
        <v>0</v>
      </c>
      <c r="M34" s="329">
        <v>0</v>
      </c>
      <c r="N34" s="337"/>
    </row>
    <row r="35" spans="1:14" ht="16.5" customHeight="1">
      <c r="A35" s="336">
        <v>24</v>
      </c>
      <c r="B35" s="329">
        <v>0.44444444444444614</v>
      </c>
      <c r="C35" s="329">
        <v>3.1517857142857153</v>
      </c>
      <c r="D35" s="329">
        <v>2.87499999999999</v>
      </c>
      <c r="E35" s="329">
        <v>1.775183150183145</v>
      </c>
      <c r="F35" s="329">
        <v>1.7335164835164785</v>
      </c>
      <c r="G35" s="329">
        <v>1.749999999999995</v>
      </c>
      <c r="H35" s="329">
        <v>0.47058823529411625</v>
      </c>
      <c r="I35" s="329">
        <v>0</v>
      </c>
      <c r="J35" s="329">
        <v>0</v>
      </c>
      <c r="K35" s="329">
        <v>0</v>
      </c>
      <c r="L35" s="329">
        <v>0</v>
      </c>
      <c r="M35" s="329">
        <v>0</v>
      </c>
      <c r="N35" s="337"/>
    </row>
    <row r="36" spans="1:14" ht="16.5" customHeight="1">
      <c r="A36" s="336">
        <v>25</v>
      </c>
      <c r="B36" s="329">
        <v>0.44444444444444614</v>
      </c>
      <c r="C36" s="329">
        <v>3.7023809523809414</v>
      </c>
      <c r="D36" s="329">
        <v>2.999999999999991</v>
      </c>
      <c r="E36" s="329">
        <v>1.6051587301587256</v>
      </c>
      <c r="F36" s="329">
        <v>1.7664835164835113</v>
      </c>
      <c r="G36" s="329">
        <v>1.7142857142857093</v>
      </c>
      <c r="H36" s="329">
        <v>0.41029411764705764</v>
      </c>
      <c r="I36" s="329">
        <v>0</v>
      </c>
      <c r="J36" s="329">
        <v>0</v>
      </c>
      <c r="K36" s="329">
        <v>0</v>
      </c>
      <c r="L36" s="329">
        <v>0</v>
      </c>
      <c r="M36" s="329">
        <v>0</v>
      </c>
      <c r="N36" s="337"/>
    </row>
    <row r="37" spans="1:14" ht="16.5" customHeight="1">
      <c r="A37" s="336">
        <v>26</v>
      </c>
      <c r="B37" s="329">
        <v>0.4470899470899487</v>
      </c>
      <c r="C37" s="329">
        <v>3.999999999999988</v>
      </c>
      <c r="D37" s="329">
        <v>2.826388888888877</v>
      </c>
      <c r="E37" s="329">
        <v>1.6805555555555507</v>
      </c>
      <c r="F37" s="329">
        <v>1.6642857142857095</v>
      </c>
      <c r="G37" s="329">
        <v>1.5666170634920533</v>
      </c>
      <c r="H37" s="329">
        <v>0.39999999999999886</v>
      </c>
      <c r="I37" s="329">
        <v>0</v>
      </c>
      <c r="J37" s="329">
        <v>0</v>
      </c>
      <c r="K37" s="329">
        <v>0</v>
      </c>
      <c r="L37" s="329">
        <v>0</v>
      </c>
      <c r="M37" s="329">
        <v>0</v>
      </c>
      <c r="N37" s="337"/>
    </row>
    <row r="38" spans="1:14" ht="16.5" customHeight="1">
      <c r="A38" s="336">
        <v>27</v>
      </c>
      <c r="B38" s="329">
        <v>0.5923423423423393</v>
      </c>
      <c r="C38" s="329">
        <v>3.999999999999988</v>
      </c>
      <c r="D38" s="329">
        <v>2.6666666666666594</v>
      </c>
      <c r="E38" s="329">
        <v>1.652777777777773</v>
      </c>
      <c r="F38" s="329">
        <v>1.5999999999999954</v>
      </c>
      <c r="G38" s="329">
        <v>1.4393382352941138</v>
      </c>
      <c r="H38" s="329">
        <v>0.38333333333333225</v>
      </c>
      <c r="I38" s="329">
        <v>0</v>
      </c>
      <c r="J38" s="329">
        <v>0</v>
      </c>
      <c r="K38" s="329">
        <v>0</v>
      </c>
      <c r="L38" s="329">
        <v>0</v>
      </c>
      <c r="M38" s="329">
        <v>0</v>
      </c>
      <c r="N38" s="337"/>
    </row>
    <row r="39" spans="1:14" ht="16.5" customHeight="1">
      <c r="A39" s="336">
        <v>28</v>
      </c>
      <c r="B39" s="329">
        <v>0.6486486486486449</v>
      </c>
      <c r="C39" s="329">
        <v>3.999999999999988</v>
      </c>
      <c r="D39" s="329">
        <v>2.6666666666666594</v>
      </c>
      <c r="E39" s="329">
        <v>1.5999999999999954</v>
      </c>
      <c r="F39" s="329">
        <v>1.5999999999999954</v>
      </c>
      <c r="G39" s="329">
        <v>1.411764705882349</v>
      </c>
      <c r="H39" s="329">
        <v>0.35294117647058726</v>
      </c>
      <c r="I39" s="329">
        <v>0</v>
      </c>
      <c r="J39" s="329">
        <v>0</v>
      </c>
      <c r="K39" s="329">
        <v>0</v>
      </c>
      <c r="L39" s="329">
        <v>0</v>
      </c>
      <c r="M39" s="329">
        <v>0</v>
      </c>
      <c r="N39" s="337"/>
    </row>
    <row r="40" spans="1:14" ht="16.5" customHeight="1">
      <c r="A40" s="336">
        <v>29</v>
      </c>
      <c r="B40" s="329">
        <v>0.6486486486486449</v>
      </c>
      <c r="C40" s="329">
        <v>3.8690476190476075</v>
      </c>
      <c r="D40" s="329">
        <v>2.627777777777777</v>
      </c>
      <c r="E40" s="329"/>
      <c r="F40" s="329">
        <v>1.5166666666666557</v>
      </c>
      <c r="G40" s="329">
        <v>1.3676470588235228</v>
      </c>
      <c r="H40" s="329">
        <v>0.35294117647058726</v>
      </c>
      <c r="I40" s="329">
        <v>0</v>
      </c>
      <c r="J40" s="329">
        <v>0</v>
      </c>
      <c r="K40" s="329">
        <v>0</v>
      </c>
      <c r="L40" s="329">
        <v>0</v>
      </c>
      <c r="M40" s="329">
        <v>0</v>
      </c>
      <c r="N40" s="337"/>
    </row>
    <row r="41" spans="1:14" ht="16.5" customHeight="1">
      <c r="A41" s="336">
        <v>30</v>
      </c>
      <c r="B41" s="329">
        <v>0.6676520270270225</v>
      </c>
      <c r="C41" s="329">
        <v>3.1517857142857015</v>
      </c>
      <c r="D41" s="329">
        <v>2.3318181818181873</v>
      </c>
      <c r="E41" s="329"/>
      <c r="F41" s="329">
        <v>1.3333333333333297</v>
      </c>
      <c r="G41" s="329">
        <v>1.3333333333333297</v>
      </c>
      <c r="H41" s="329">
        <v>0.3064802844214601</v>
      </c>
      <c r="I41" s="329">
        <v>0</v>
      </c>
      <c r="J41" s="329">
        <v>0</v>
      </c>
      <c r="K41" s="329">
        <v>0</v>
      </c>
      <c r="L41" s="329">
        <v>0</v>
      </c>
      <c r="M41" s="329">
        <v>0</v>
      </c>
      <c r="N41" s="337"/>
    </row>
    <row r="42" spans="1:14" ht="16.5" customHeight="1">
      <c r="A42" s="336">
        <v>31</v>
      </c>
      <c r="B42" s="329"/>
      <c r="C42" s="329">
        <v>2.979166666666658</v>
      </c>
      <c r="D42" s="329">
        <v>2.181818181818185</v>
      </c>
      <c r="E42" s="329"/>
      <c r="F42" s="329">
        <v>1.3333333333333297</v>
      </c>
      <c r="G42" s="329"/>
      <c r="H42" s="329">
        <v>0.26373626373626297</v>
      </c>
      <c r="I42" s="329"/>
      <c r="J42" s="329">
        <v>0</v>
      </c>
      <c r="K42" s="329">
        <v>0</v>
      </c>
      <c r="L42" s="329"/>
      <c r="M42" s="329">
        <v>0</v>
      </c>
      <c r="N42" s="337"/>
    </row>
    <row r="43" spans="1:14" ht="6.75" customHeight="1">
      <c r="A43" s="339"/>
      <c r="B43" s="331"/>
      <c r="C43" s="331"/>
      <c r="D43" s="331"/>
      <c r="E43" s="331"/>
      <c r="F43" s="331"/>
      <c r="G43" s="331"/>
      <c r="H43" s="331"/>
      <c r="I43" s="331"/>
      <c r="J43" s="331"/>
      <c r="K43" s="331"/>
      <c r="L43" s="331"/>
      <c r="M43" s="331"/>
      <c r="N43" s="337"/>
    </row>
    <row r="44" spans="1:13" ht="16.5" customHeight="1">
      <c r="A44" s="336" t="s">
        <v>59</v>
      </c>
      <c r="B44" s="332">
        <f aca="true" t="shared" si="0" ref="B44:M44">SUM(B12:B42)</f>
        <v>9.573752026430826</v>
      </c>
      <c r="C44" s="332">
        <f t="shared" si="0"/>
        <v>49.77839439655162</v>
      </c>
      <c r="D44" s="332">
        <f t="shared" si="0"/>
        <v>73.92613636363622</v>
      </c>
      <c r="E44" s="332">
        <f t="shared" si="0"/>
        <v>52.51414141414127</v>
      </c>
      <c r="F44" s="332">
        <f t="shared" si="0"/>
        <v>51.116666666666525</v>
      </c>
      <c r="G44" s="332">
        <f t="shared" si="0"/>
        <v>65.99568452380935</v>
      </c>
      <c r="H44" s="332">
        <f t="shared" si="0"/>
        <v>22.317765567765544</v>
      </c>
      <c r="I44" s="332">
        <f t="shared" si="0"/>
        <v>2.7813505938505907</v>
      </c>
      <c r="J44" s="332">
        <f t="shared" si="0"/>
        <v>0</v>
      </c>
      <c r="K44" s="332">
        <f t="shared" si="0"/>
        <v>0</v>
      </c>
      <c r="L44" s="332">
        <f t="shared" si="0"/>
        <v>0</v>
      </c>
      <c r="M44" s="332">
        <f t="shared" si="0"/>
        <v>0</v>
      </c>
    </row>
    <row r="45" spans="1:13" ht="16.5" customHeight="1">
      <c r="A45" s="340"/>
      <c r="B45" s="327"/>
      <c r="C45" s="327"/>
      <c r="D45" s="327"/>
      <c r="E45" s="327"/>
      <c r="F45" s="327"/>
      <c r="G45" s="327"/>
      <c r="H45" s="327"/>
      <c r="I45" s="327"/>
      <c r="J45" s="327"/>
      <c r="K45" s="327"/>
      <c r="L45" s="327"/>
      <c r="M45" s="327"/>
    </row>
    <row r="46" spans="1:13" ht="16.5" customHeight="1">
      <c r="A46" s="341" t="s">
        <v>78</v>
      </c>
      <c r="B46" s="328"/>
      <c r="C46" s="342">
        <f>SUM(B44:M44)</f>
        <v>328.003891552852</v>
      </c>
      <c r="D46" s="340" t="s">
        <v>61</v>
      </c>
      <c r="E46" s="327"/>
      <c r="F46" s="327"/>
      <c r="G46" s="327"/>
      <c r="H46" s="327"/>
      <c r="I46" s="327"/>
      <c r="J46" s="327"/>
      <c r="K46" s="327"/>
      <c r="L46" s="327"/>
      <c r="M46" s="327"/>
    </row>
  </sheetData>
  <sheetProtection/>
  <mergeCells count="2">
    <mergeCell ref="A2:M2"/>
    <mergeCell ref="A4:M4"/>
  </mergeCells>
  <printOptions/>
  <pageMargins left="0.7874015748031497" right="0.35433070866141736" top="0.8" bottom="0.23" header="0.5118110236220472" footer="0.32"/>
  <pageSetup fitToHeight="1"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1">
      <selection activeCell="R35" sqref="R35"/>
    </sheetView>
  </sheetViews>
  <sheetFormatPr defaultColWidth="8.7109375" defaultRowHeight="12.75"/>
  <cols>
    <col min="1" max="1" width="10.00390625" style="309" customWidth="1"/>
    <col min="2" max="4" width="7.8515625" style="309" customWidth="1"/>
    <col min="5" max="5" width="7.8515625" style="334" customWidth="1"/>
    <col min="6" max="13" width="7.8515625" style="309" customWidth="1"/>
    <col min="14" max="16384" width="8.7109375" style="309" customWidth="1"/>
  </cols>
  <sheetData>
    <row r="1" spans="1:13" ht="23.25" customHeight="1">
      <c r="A1" s="307" t="s">
        <v>75</v>
      </c>
      <c r="B1" s="308"/>
      <c r="C1" s="308"/>
      <c r="D1" s="308"/>
      <c r="E1" s="308"/>
      <c r="F1" s="308"/>
      <c r="G1" s="308"/>
      <c r="H1" s="308"/>
      <c r="I1" s="308"/>
      <c r="J1" s="308"/>
      <c r="K1" s="308"/>
      <c r="L1" s="308"/>
      <c r="M1" s="308"/>
    </row>
    <row r="2" spans="1:13" ht="23.25" customHeight="1">
      <c r="A2" s="395" t="s">
        <v>76</v>
      </c>
      <c r="B2" s="395"/>
      <c r="C2" s="395"/>
      <c r="D2" s="395"/>
      <c r="E2" s="395"/>
      <c r="F2" s="395"/>
      <c r="G2" s="395"/>
      <c r="H2" s="395"/>
      <c r="I2" s="395"/>
      <c r="J2" s="395"/>
      <c r="K2" s="395"/>
      <c r="L2" s="395"/>
      <c r="M2" s="395"/>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5.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19" t="s">
        <v>55</v>
      </c>
      <c r="B8" s="320"/>
      <c r="C8" s="320"/>
      <c r="D8" s="320"/>
      <c r="E8" s="321"/>
      <c r="F8" s="322"/>
      <c r="G8" s="321"/>
      <c r="H8" s="323"/>
      <c r="I8" s="320"/>
      <c r="J8" s="320"/>
      <c r="K8" s="320"/>
      <c r="L8" s="320"/>
      <c r="M8" s="320"/>
    </row>
    <row r="9" spans="1:13" ht="15.75" customHeight="1">
      <c r="A9" s="319" t="s">
        <v>56</v>
      </c>
      <c r="B9" s="320"/>
      <c r="C9" s="320"/>
      <c r="D9" s="320"/>
      <c r="E9" s="321"/>
      <c r="F9" s="322"/>
      <c r="G9" s="321"/>
      <c r="H9" s="323"/>
      <c r="I9" s="320"/>
      <c r="J9" s="320"/>
      <c r="K9" s="320"/>
      <c r="L9" s="320"/>
      <c r="M9" s="320"/>
    </row>
    <row r="10" spans="1:13" ht="12.75" customHeight="1">
      <c r="A10" s="313"/>
      <c r="B10" s="313"/>
      <c r="C10" s="313"/>
      <c r="D10" s="313"/>
      <c r="E10" s="313"/>
      <c r="F10" s="313"/>
      <c r="G10" s="313"/>
      <c r="H10" s="313"/>
      <c r="I10" s="314"/>
      <c r="J10" s="313"/>
      <c r="K10" s="313"/>
      <c r="L10" s="313"/>
      <c r="M10" s="313"/>
    </row>
    <row r="11" spans="1:18" s="327" customFormat="1" ht="16.5" customHeight="1">
      <c r="A11" s="324"/>
      <c r="B11" s="325" t="s">
        <v>4</v>
      </c>
      <c r="C11" s="325" t="s">
        <v>22</v>
      </c>
      <c r="D11" s="325" t="s">
        <v>6</v>
      </c>
      <c r="E11" s="325" t="s">
        <v>7</v>
      </c>
      <c r="F11" s="325" t="s">
        <v>8</v>
      </c>
      <c r="G11" s="325" t="s">
        <v>9</v>
      </c>
      <c r="H11" s="325" t="s">
        <v>10</v>
      </c>
      <c r="I11" s="325" t="s">
        <v>57</v>
      </c>
      <c r="J11" s="325" t="s">
        <v>12</v>
      </c>
      <c r="K11" s="325" t="s">
        <v>58</v>
      </c>
      <c r="L11" s="325" t="s">
        <v>14</v>
      </c>
      <c r="M11" s="325" t="s">
        <v>15</v>
      </c>
      <c r="N11" s="326"/>
      <c r="R11" s="328"/>
    </row>
    <row r="12" spans="1:14" s="327" customFormat="1" ht="16.5" customHeight="1">
      <c r="A12" s="325">
        <v>1</v>
      </c>
      <c r="B12" s="329">
        <v>0</v>
      </c>
      <c r="C12" s="329">
        <v>0</v>
      </c>
      <c r="D12" s="329">
        <v>0</v>
      </c>
      <c r="E12" s="329">
        <v>0</v>
      </c>
      <c r="F12" s="329">
        <v>0.9599999999999965</v>
      </c>
      <c r="G12" s="329">
        <v>1.1118012422360222</v>
      </c>
      <c r="H12" s="329">
        <v>1.013257575757573</v>
      </c>
      <c r="I12" s="329">
        <v>0.1333333333333327</v>
      </c>
      <c r="J12" s="329">
        <v>0</v>
      </c>
      <c r="K12" s="329">
        <v>0</v>
      </c>
      <c r="L12" s="329">
        <v>0</v>
      </c>
      <c r="M12" s="329">
        <v>0</v>
      </c>
      <c r="N12" s="326"/>
    </row>
    <row r="13" spans="1:14" s="327" customFormat="1" ht="16.5" customHeight="1">
      <c r="A13" s="325">
        <v>2</v>
      </c>
      <c r="B13" s="329">
        <v>0</v>
      </c>
      <c r="C13" s="329">
        <v>0</v>
      </c>
      <c r="D13" s="329">
        <v>0</v>
      </c>
      <c r="E13" s="329">
        <v>0</v>
      </c>
      <c r="F13" s="329">
        <v>0.9469230769230758</v>
      </c>
      <c r="G13" s="329">
        <v>1.4835164835164818</v>
      </c>
      <c r="H13" s="329">
        <v>0.934294871794869</v>
      </c>
      <c r="I13" s="329">
        <v>0.1333333333333327</v>
      </c>
      <c r="J13" s="329">
        <v>0</v>
      </c>
      <c r="K13" s="329">
        <v>0</v>
      </c>
      <c r="L13" s="329">
        <v>0</v>
      </c>
      <c r="M13" s="329">
        <v>0</v>
      </c>
      <c r="N13" s="326"/>
    </row>
    <row r="14" spans="1:14" s="327" customFormat="1" ht="16.5" customHeight="1">
      <c r="A14" s="325">
        <v>3</v>
      </c>
      <c r="B14" s="329">
        <v>0</v>
      </c>
      <c r="C14" s="329">
        <v>0</v>
      </c>
      <c r="D14" s="329">
        <v>0</v>
      </c>
      <c r="E14" s="329">
        <v>0</v>
      </c>
      <c r="F14" s="329">
        <v>0.9230769230769204</v>
      </c>
      <c r="G14" s="329">
        <v>1.8461538461538407</v>
      </c>
      <c r="H14" s="329">
        <v>0.8722527472527447</v>
      </c>
      <c r="I14" s="329">
        <v>0.1333333333333327</v>
      </c>
      <c r="J14" s="329">
        <v>0</v>
      </c>
      <c r="K14" s="329">
        <v>0</v>
      </c>
      <c r="L14" s="329">
        <v>0</v>
      </c>
      <c r="M14" s="329">
        <v>0</v>
      </c>
      <c r="N14" s="326"/>
    </row>
    <row r="15" spans="1:14" s="327" customFormat="1" ht="16.5" customHeight="1">
      <c r="A15" s="325">
        <v>4</v>
      </c>
      <c r="B15" s="329">
        <v>0</v>
      </c>
      <c r="C15" s="329">
        <v>0</v>
      </c>
      <c r="D15" s="329">
        <v>0</v>
      </c>
      <c r="E15" s="329">
        <v>0</v>
      </c>
      <c r="F15" s="329">
        <v>0.9166666666666653</v>
      </c>
      <c r="G15" s="329">
        <v>1.8461538461538407</v>
      </c>
      <c r="H15" s="329">
        <v>0.8392857142857179</v>
      </c>
      <c r="I15" s="329">
        <v>0.1333333333333327</v>
      </c>
      <c r="J15" s="329">
        <v>0</v>
      </c>
      <c r="K15" s="329">
        <v>0</v>
      </c>
      <c r="L15" s="329">
        <v>0</v>
      </c>
      <c r="M15" s="329">
        <v>0</v>
      </c>
      <c r="N15" s="326"/>
    </row>
    <row r="16" spans="1:14" s="327" customFormat="1" ht="16.5" customHeight="1">
      <c r="A16" s="325">
        <v>5</v>
      </c>
      <c r="B16" s="329">
        <v>0</v>
      </c>
      <c r="C16" s="329">
        <v>0</v>
      </c>
      <c r="D16" s="329">
        <v>0</v>
      </c>
      <c r="E16" s="329">
        <v>0</v>
      </c>
      <c r="F16" s="329">
        <v>0.8888888888888923</v>
      </c>
      <c r="G16" s="329">
        <v>2.0699300699300682</v>
      </c>
      <c r="H16" s="329">
        <v>0.8166666666666673</v>
      </c>
      <c r="I16" s="329">
        <v>0.07314814814814807</v>
      </c>
      <c r="J16" s="329">
        <v>0</v>
      </c>
      <c r="K16" s="329">
        <v>0</v>
      </c>
      <c r="L16" s="329">
        <v>0</v>
      </c>
      <c r="M16" s="329">
        <v>0</v>
      </c>
      <c r="N16" s="326"/>
    </row>
    <row r="17" spans="1:14" s="327" customFormat="1" ht="16.5" customHeight="1">
      <c r="A17" s="325">
        <v>6</v>
      </c>
      <c r="B17" s="329">
        <v>0</v>
      </c>
      <c r="C17" s="329">
        <v>0</v>
      </c>
      <c r="D17" s="329">
        <v>0</v>
      </c>
      <c r="E17" s="329">
        <v>0</v>
      </c>
      <c r="F17" s="329">
        <v>0.8888888888888923</v>
      </c>
      <c r="G17" s="329">
        <v>2.982954545454537</v>
      </c>
      <c r="H17" s="329">
        <v>0.7927083333333299</v>
      </c>
      <c r="I17" s="329">
        <v>0</v>
      </c>
      <c r="J17" s="329">
        <v>0</v>
      </c>
      <c r="K17" s="329">
        <v>0</v>
      </c>
      <c r="L17" s="329">
        <v>0</v>
      </c>
      <c r="M17" s="329">
        <v>0</v>
      </c>
      <c r="N17" s="326"/>
    </row>
    <row r="18" spans="1:14" s="327" customFormat="1" ht="16.5" customHeight="1">
      <c r="A18" s="325">
        <v>7</v>
      </c>
      <c r="B18" s="329">
        <v>0</v>
      </c>
      <c r="C18" s="329">
        <v>0</v>
      </c>
      <c r="D18" s="329">
        <v>0</v>
      </c>
      <c r="E18" s="329">
        <v>0</v>
      </c>
      <c r="F18" s="329">
        <v>0.8888888888888923</v>
      </c>
      <c r="G18" s="329">
        <v>3.2767857142857055</v>
      </c>
      <c r="H18" s="329">
        <v>0.7499999999999978</v>
      </c>
      <c r="I18" s="329">
        <v>0</v>
      </c>
      <c r="J18" s="329">
        <v>0</v>
      </c>
      <c r="K18" s="329">
        <v>0</v>
      </c>
      <c r="L18" s="329">
        <v>0</v>
      </c>
      <c r="M18" s="329">
        <v>0</v>
      </c>
      <c r="N18" s="326"/>
    </row>
    <row r="19" spans="1:14" s="327" customFormat="1" ht="16.5" customHeight="1">
      <c r="A19" s="325">
        <v>8</v>
      </c>
      <c r="B19" s="329">
        <v>0</v>
      </c>
      <c r="C19" s="329">
        <v>0</v>
      </c>
      <c r="D19" s="329">
        <v>0</v>
      </c>
      <c r="E19" s="329">
        <v>0</v>
      </c>
      <c r="F19" s="329">
        <v>0.9466666666666638</v>
      </c>
      <c r="G19" s="329">
        <v>3.2232142857142656</v>
      </c>
      <c r="H19" s="329">
        <v>0.714154411764704</v>
      </c>
      <c r="I19" s="329">
        <v>0</v>
      </c>
      <c r="J19" s="329">
        <v>0</v>
      </c>
      <c r="K19" s="329">
        <v>0</v>
      </c>
      <c r="L19" s="329">
        <v>0</v>
      </c>
      <c r="M19" s="329">
        <v>0</v>
      </c>
      <c r="N19" s="326"/>
    </row>
    <row r="20" spans="1:14" s="327" customFormat="1" ht="16.5" customHeight="1">
      <c r="A20" s="325">
        <v>9</v>
      </c>
      <c r="B20" s="329">
        <v>0</v>
      </c>
      <c r="C20" s="329">
        <v>0</v>
      </c>
      <c r="D20" s="329">
        <v>0</v>
      </c>
      <c r="E20" s="329">
        <v>0</v>
      </c>
      <c r="F20" s="329">
        <v>0.9599999999999965</v>
      </c>
      <c r="G20" s="329">
        <v>3.3482142857142763</v>
      </c>
      <c r="H20" s="329">
        <v>0.6978991596638636</v>
      </c>
      <c r="I20" s="329">
        <v>0</v>
      </c>
      <c r="J20" s="329">
        <v>0</v>
      </c>
      <c r="K20" s="329">
        <v>0</v>
      </c>
      <c r="L20" s="329">
        <v>0</v>
      </c>
      <c r="M20" s="329">
        <v>0</v>
      </c>
      <c r="N20" s="326"/>
    </row>
    <row r="21" spans="1:14" s="327" customFormat="1" ht="16.5" customHeight="1">
      <c r="A21" s="325">
        <v>10</v>
      </c>
      <c r="B21" s="329">
        <v>0</v>
      </c>
      <c r="C21" s="329">
        <v>0</v>
      </c>
      <c r="D21" s="329">
        <v>0</v>
      </c>
      <c r="E21" s="329">
        <v>0.26719576719576865</v>
      </c>
      <c r="F21" s="329">
        <v>0.9599999999999965</v>
      </c>
      <c r="G21" s="329">
        <v>3.2767857142856935</v>
      </c>
      <c r="H21" s="329">
        <v>0.6857142857142838</v>
      </c>
      <c r="I21" s="329">
        <v>0</v>
      </c>
      <c r="J21" s="329">
        <v>0</v>
      </c>
      <c r="K21" s="329">
        <v>0</v>
      </c>
      <c r="L21" s="329">
        <v>0</v>
      </c>
      <c r="M21" s="329">
        <v>0</v>
      </c>
      <c r="N21" s="326"/>
    </row>
    <row r="22" spans="1:14" s="327" customFormat="1" ht="16.5" customHeight="1">
      <c r="A22" s="325">
        <v>11</v>
      </c>
      <c r="B22" s="329">
        <v>0</v>
      </c>
      <c r="C22" s="329">
        <v>0</v>
      </c>
      <c r="D22" s="329">
        <v>0</v>
      </c>
      <c r="E22" s="329">
        <v>0.3809523809523836</v>
      </c>
      <c r="F22" s="329">
        <v>0.9756521739130427</v>
      </c>
      <c r="G22" s="329">
        <v>2.999999999999991</v>
      </c>
      <c r="H22" s="329">
        <v>0.6857142857142838</v>
      </c>
      <c r="I22" s="329">
        <v>0</v>
      </c>
      <c r="J22" s="329">
        <v>0</v>
      </c>
      <c r="K22" s="329">
        <v>0</v>
      </c>
      <c r="L22" s="329">
        <v>0</v>
      </c>
      <c r="M22" s="329">
        <v>0</v>
      </c>
      <c r="N22" s="326"/>
    </row>
    <row r="23" spans="1:14" s="327" customFormat="1" ht="16.5" customHeight="1">
      <c r="A23" s="325">
        <v>12</v>
      </c>
      <c r="B23" s="329">
        <v>0</v>
      </c>
      <c r="C23" s="329">
        <v>0</v>
      </c>
      <c r="D23" s="329">
        <v>0</v>
      </c>
      <c r="E23" s="329">
        <v>0.40376984126984383</v>
      </c>
      <c r="F23" s="329">
        <v>1.0793478260869576</v>
      </c>
      <c r="G23" s="329">
        <v>2.999999999999991</v>
      </c>
      <c r="H23" s="329">
        <v>0.6857142857142838</v>
      </c>
      <c r="I23" s="329">
        <v>0</v>
      </c>
      <c r="J23" s="329">
        <v>0</v>
      </c>
      <c r="K23" s="329">
        <v>0</v>
      </c>
      <c r="L23" s="329">
        <v>0</v>
      </c>
      <c r="M23" s="329">
        <v>0</v>
      </c>
      <c r="N23" s="326"/>
    </row>
    <row r="24" spans="1:14" s="327" customFormat="1" ht="16.5" customHeight="1">
      <c r="A24" s="325">
        <v>13</v>
      </c>
      <c r="B24" s="329">
        <v>0</v>
      </c>
      <c r="C24" s="329">
        <v>0</v>
      </c>
      <c r="D24" s="329">
        <v>0</v>
      </c>
      <c r="E24" s="329">
        <v>0.6666666666666649</v>
      </c>
      <c r="F24" s="329">
        <v>1.199999999999997</v>
      </c>
      <c r="G24" s="329">
        <v>2.9097222222222108</v>
      </c>
      <c r="H24" s="329">
        <v>0.6300000000000018</v>
      </c>
      <c r="I24" s="329">
        <v>0</v>
      </c>
      <c r="J24" s="329">
        <v>0</v>
      </c>
      <c r="K24" s="329">
        <v>0</v>
      </c>
      <c r="L24" s="329">
        <v>0</v>
      </c>
      <c r="M24" s="329">
        <v>0</v>
      </c>
      <c r="N24" s="326"/>
    </row>
    <row r="25" spans="1:14" s="327" customFormat="1" ht="16.5" customHeight="1">
      <c r="A25" s="325">
        <v>14</v>
      </c>
      <c r="B25" s="329">
        <v>0</v>
      </c>
      <c r="C25" s="329">
        <v>0</v>
      </c>
      <c r="D25" s="329">
        <v>0</v>
      </c>
      <c r="E25" s="329">
        <v>0.6666666666666649</v>
      </c>
      <c r="F25" s="329">
        <v>1.199999999999997</v>
      </c>
      <c r="G25" s="329">
        <v>2.4277777777777714</v>
      </c>
      <c r="H25" s="329">
        <v>0.47999999999999826</v>
      </c>
      <c r="I25" s="329">
        <v>0</v>
      </c>
      <c r="J25" s="329">
        <v>0</v>
      </c>
      <c r="K25" s="329">
        <v>0</v>
      </c>
      <c r="L25" s="329">
        <v>0</v>
      </c>
      <c r="M25" s="329">
        <v>0</v>
      </c>
      <c r="N25" s="326"/>
    </row>
    <row r="26" spans="1:14" s="327" customFormat="1" ht="16.5" customHeight="1">
      <c r="A26" s="325">
        <v>15</v>
      </c>
      <c r="B26" s="329">
        <v>0</v>
      </c>
      <c r="C26" s="329">
        <v>0</v>
      </c>
      <c r="D26" s="329">
        <v>0</v>
      </c>
      <c r="E26" s="329">
        <v>0.6844135802469131</v>
      </c>
      <c r="F26" s="329">
        <v>1.199999999999997</v>
      </c>
      <c r="G26" s="329">
        <v>2.4083333333333274</v>
      </c>
      <c r="H26" s="329">
        <v>0.4782352941176459</v>
      </c>
      <c r="I26" s="329">
        <v>0</v>
      </c>
      <c r="J26" s="329">
        <v>0</v>
      </c>
      <c r="K26" s="329">
        <v>0</v>
      </c>
      <c r="L26" s="329">
        <v>0</v>
      </c>
      <c r="M26" s="329">
        <v>0</v>
      </c>
      <c r="N26" s="326"/>
    </row>
    <row r="27" spans="1:14" s="327" customFormat="1" ht="16.5" customHeight="1">
      <c r="A27" s="325">
        <v>16</v>
      </c>
      <c r="B27" s="329">
        <v>0</v>
      </c>
      <c r="C27" s="329">
        <v>0</v>
      </c>
      <c r="D27" s="329">
        <v>0</v>
      </c>
      <c r="E27" s="329">
        <v>0.8888888888888923</v>
      </c>
      <c r="F27" s="329">
        <v>1.199999999999997</v>
      </c>
      <c r="G27" s="329">
        <v>2.1569444444444468</v>
      </c>
      <c r="H27" s="329">
        <v>0.47058823529411625</v>
      </c>
      <c r="I27" s="329">
        <v>0</v>
      </c>
      <c r="J27" s="329">
        <v>0</v>
      </c>
      <c r="K27" s="329">
        <v>0</v>
      </c>
      <c r="L27" s="329">
        <v>0</v>
      </c>
      <c r="M27" s="329">
        <v>0</v>
      </c>
      <c r="N27" s="326"/>
    </row>
    <row r="28" spans="1:14" s="327" customFormat="1" ht="16.5" customHeight="1">
      <c r="A28" s="325">
        <v>17</v>
      </c>
      <c r="B28" s="329">
        <v>0</v>
      </c>
      <c r="C28" s="329">
        <v>0</v>
      </c>
      <c r="D28" s="329">
        <v>0</v>
      </c>
      <c r="E28" s="329">
        <v>0.8888888888888923</v>
      </c>
      <c r="F28" s="329">
        <v>1.199999999999997</v>
      </c>
      <c r="G28" s="329">
        <v>1.9385683760683703</v>
      </c>
      <c r="H28" s="329">
        <v>0.47058823529411625</v>
      </c>
      <c r="I28" s="329">
        <v>0</v>
      </c>
      <c r="J28" s="329">
        <v>0</v>
      </c>
      <c r="K28" s="329">
        <v>0</v>
      </c>
      <c r="L28" s="329">
        <v>0</v>
      </c>
      <c r="M28" s="329">
        <v>0</v>
      </c>
      <c r="N28" s="326"/>
    </row>
    <row r="29" spans="1:14" s="327" customFormat="1" ht="16.5" customHeight="1">
      <c r="A29" s="325">
        <v>18</v>
      </c>
      <c r="B29" s="329">
        <v>0</v>
      </c>
      <c r="C29" s="329">
        <v>0</v>
      </c>
      <c r="D29" s="329">
        <v>0</v>
      </c>
      <c r="E29" s="329">
        <v>0.8888888888888923</v>
      </c>
      <c r="F29" s="329">
        <v>1.199999999999997</v>
      </c>
      <c r="G29" s="329">
        <v>1.8104395604395551</v>
      </c>
      <c r="H29" s="329">
        <v>0.47058823529411625</v>
      </c>
      <c r="I29" s="329">
        <v>0</v>
      </c>
      <c r="J29" s="329">
        <v>0</v>
      </c>
      <c r="K29" s="329">
        <v>0</v>
      </c>
      <c r="L29" s="329">
        <v>0</v>
      </c>
      <c r="M29" s="329">
        <v>0</v>
      </c>
      <c r="N29" s="326"/>
    </row>
    <row r="30" spans="1:14" s="327" customFormat="1" ht="16.5" customHeight="1">
      <c r="A30" s="325">
        <v>19</v>
      </c>
      <c r="B30" s="329">
        <v>0</v>
      </c>
      <c r="C30" s="329">
        <v>0</v>
      </c>
      <c r="D30" s="329">
        <v>0</v>
      </c>
      <c r="E30" s="329">
        <v>0.8888888888888923</v>
      </c>
      <c r="F30" s="329">
        <v>1.199999999999997</v>
      </c>
      <c r="G30" s="329">
        <v>1.7142857142857093</v>
      </c>
      <c r="H30" s="329">
        <v>0.47058823529411625</v>
      </c>
      <c r="I30" s="329">
        <v>0</v>
      </c>
      <c r="J30" s="329">
        <v>0</v>
      </c>
      <c r="K30" s="329">
        <v>0</v>
      </c>
      <c r="L30" s="329">
        <v>0</v>
      </c>
      <c r="M30" s="329">
        <v>0</v>
      </c>
      <c r="N30" s="326"/>
    </row>
    <row r="31" spans="1:16" s="327" customFormat="1" ht="16.5" customHeight="1">
      <c r="A31" s="325">
        <v>20</v>
      </c>
      <c r="B31" s="329">
        <v>0</v>
      </c>
      <c r="C31" s="329">
        <v>0</v>
      </c>
      <c r="D31" s="329">
        <v>0</v>
      </c>
      <c r="E31" s="329">
        <v>0.8888888888888923</v>
      </c>
      <c r="F31" s="329">
        <v>1.199999999999997</v>
      </c>
      <c r="G31" s="329">
        <v>1.6642857142857095</v>
      </c>
      <c r="H31" s="329">
        <v>0.47058823529411625</v>
      </c>
      <c r="I31" s="329">
        <v>0</v>
      </c>
      <c r="J31" s="329">
        <v>0</v>
      </c>
      <c r="K31" s="329">
        <v>0</v>
      </c>
      <c r="L31" s="329">
        <v>0</v>
      </c>
      <c r="M31" s="329">
        <v>0</v>
      </c>
      <c r="N31" s="326"/>
      <c r="P31" s="326"/>
    </row>
    <row r="32" spans="1:14" s="327" customFormat="1" ht="16.5" customHeight="1">
      <c r="A32" s="325">
        <v>21</v>
      </c>
      <c r="B32" s="329">
        <v>0</v>
      </c>
      <c r="C32" s="329">
        <v>0</v>
      </c>
      <c r="D32" s="329">
        <v>0</v>
      </c>
      <c r="E32" s="329">
        <v>0.8888888888888923</v>
      </c>
      <c r="F32" s="329">
        <v>1.199999999999997</v>
      </c>
      <c r="G32" s="329">
        <v>1.5999999999999954</v>
      </c>
      <c r="H32" s="329">
        <v>0.47058823529411625</v>
      </c>
      <c r="I32" s="329">
        <v>0</v>
      </c>
      <c r="J32" s="329">
        <v>0</v>
      </c>
      <c r="K32" s="329">
        <v>0</v>
      </c>
      <c r="L32" s="329">
        <v>0</v>
      </c>
      <c r="M32" s="329">
        <v>0</v>
      </c>
      <c r="N32" s="326"/>
    </row>
    <row r="33" spans="1:14" s="327" customFormat="1" ht="16.5" customHeight="1">
      <c r="A33" s="325">
        <v>22</v>
      </c>
      <c r="B33" s="329">
        <v>0</v>
      </c>
      <c r="C33" s="329">
        <v>0</v>
      </c>
      <c r="D33" s="329">
        <v>0</v>
      </c>
      <c r="E33" s="329">
        <v>0.8888888888888923</v>
      </c>
      <c r="F33" s="329">
        <v>1.219736842105257</v>
      </c>
      <c r="G33" s="329">
        <v>1.5999999999999954</v>
      </c>
      <c r="H33" s="329">
        <v>0.36478758169934467</v>
      </c>
      <c r="I33" s="329">
        <v>0</v>
      </c>
      <c r="J33" s="329">
        <v>0</v>
      </c>
      <c r="K33" s="329">
        <v>0</v>
      </c>
      <c r="L33" s="329">
        <v>0</v>
      </c>
      <c r="M33" s="329">
        <v>0</v>
      </c>
      <c r="N33" s="326"/>
    </row>
    <row r="34" spans="1:14" s="327" customFormat="1" ht="16.5" customHeight="1">
      <c r="A34" s="325">
        <v>23</v>
      </c>
      <c r="B34" s="329">
        <v>0</v>
      </c>
      <c r="C34" s="329">
        <v>0</v>
      </c>
      <c r="D34" s="329">
        <v>0</v>
      </c>
      <c r="E34" s="329">
        <v>0.9116512345679031</v>
      </c>
      <c r="F34" s="329">
        <v>1.263157894736839</v>
      </c>
      <c r="G34" s="329">
        <v>1.5999999999999954</v>
      </c>
      <c r="H34" s="329">
        <v>0.3333333333333324</v>
      </c>
      <c r="I34" s="329">
        <v>0</v>
      </c>
      <c r="J34" s="329">
        <v>0</v>
      </c>
      <c r="K34" s="329">
        <v>0</v>
      </c>
      <c r="L34" s="329">
        <v>0</v>
      </c>
      <c r="M34" s="329">
        <v>0</v>
      </c>
      <c r="N34" s="326"/>
    </row>
    <row r="35" spans="1:14" s="327" customFormat="1" ht="16.5" customHeight="1">
      <c r="A35" s="325">
        <v>24</v>
      </c>
      <c r="B35" s="329">
        <v>0</v>
      </c>
      <c r="C35" s="329">
        <v>0</v>
      </c>
      <c r="D35" s="329">
        <v>0</v>
      </c>
      <c r="E35" s="329">
        <v>0.999999999999997</v>
      </c>
      <c r="F35" s="329">
        <v>1.263157894736839</v>
      </c>
      <c r="G35" s="329">
        <v>1.5999999999999954</v>
      </c>
      <c r="H35" s="329">
        <v>0.3333333333333324</v>
      </c>
      <c r="I35" s="329">
        <v>0</v>
      </c>
      <c r="J35" s="329">
        <v>0</v>
      </c>
      <c r="K35" s="329">
        <v>0</v>
      </c>
      <c r="L35" s="329">
        <v>0</v>
      </c>
      <c r="M35" s="329">
        <v>0</v>
      </c>
      <c r="N35" s="326"/>
    </row>
    <row r="36" spans="1:14" s="327" customFormat="1" ht="16.5" customHeight="1">
      <c r="A36" s="325">
        <v>25</v>
      </c>
      <c r="B36" s="329">
        <v>0</v>
      </c>
      <c r="C36" s="329">
        <v>0</v>
      </c>
      <c r="D36" s="329">
        <v>0</v>
      </c>
      <c r="E36" s="329">
        <v>0.999999999999997</v>
      </c>
      <c r="F36" s="329">
        <v>1.253947368421053</v>
      </c>
      <c r="G36" s="329">
        <v>1.5176470588235251</v>
      </c>
      <c r="H36" s="329">
        <v>0.3333333333333324</v>
      </c>
      <c r="I36" s="329">
        <v>0</v>
      </c>
      <c r="J36" s="329">
        <v>0</v>
      </c>
      <c r="K36" s="329">
        <v>0</v>
      </c>
      <c r="L36" s="329">
        <v>0</v>
      </c>
      <c r="M36" s="329">
        <v>0</v>
      </c>
      <c r="N36" s="326"/>
    </row>
    <row r="37" spans="1:14" s="327" customFormat="1" ht="16.5" customHeight="1">
      <c r="A37" s="325">
        <v>26</v>
      </c>
      <c r="B37" s="329">
        <v>0</v>
      </c>
      <c r="C37" s="329">
        <v>0</v>
      </c>
      <c r="D37" s="329">
        <v>0</v>
      </c>
      <c r="E37" s="329">
        <v>0.9918055555555513</v>
      </c>
      <c r="F37" s="329">
        <v>1.1659090909090937</v>
      </c>
      <c r="G37" s="329">
        <v>1.410130718954244</v>
      </c>
      <c r="H37" s="329">
        <v>0.3333333333333324</v>
      </c>
      <c r="I37" s="329">
        <v>0</v>
      </c>
      <c r="J37" s="329">
        <v>0</v>
      </c>
      <c r="K37" s="329">
        <v>0</v>
      </c>
      <c r="L37" s="329">
        <v>0</v>
      </c>
      <c r="M37" s="329">
        <v>0</v>
      </c>
      <c r="N37" s="326"/>
    </row>
    <row r="38" spans="1:14" s="327" customFormat="1" ht="16.5" customHeight="1">
      <c r="A38" s="325">
        <v>27</v>
      </c>
      <c r="B38" s="329">
        <v>0</v>
      </c>
      <c r="C38" s="329">
        <v>0</v>
      </c>
      <c r="D38" s="329">
        <v>0</v>
      </c>
      <c r="E38" s="329">
        <v>0.9599999999999965</v>
      </c>
      <c r="F38" s="329">
        <v>1.0909090909090926</v>
      </c>
      <c r="G38" s="329">
        <v>1.314327485380113</v>
      </c>
      <c r="H38" s="329">
        <v>0.3333333333333324</v>
      </c>
      <c r="I38" s="329">
        <v>0</v>
      </c>
      <c r="J38" s="329">
        <v>0</v>
      </c>
      <c r="K38" s="329">
        <v>0</v>
      </c>
      <c r="L38" s="329">
        <v>0</v>
      </c>
      <c r="M38" s="329">
        <v>0</v>
      </c>
      <c r="N38" s="326"/>
    </row>
    <row r="39" spans="1:14" s="327" customFormat="1" ht="16.5" customHeight="1">
      <c r="A39" s="325">
        <v>28</v>
      </c>
      <c r="B39" s="329">
        <v>0</v>
      </c>
      <c r="C39" s="329">
        <v>0</v>
      </c>
      <c r="D39" s="329">
        <v>0</v>
      </c>
      <c r="E39" s="329">
        <v>0.9599999999999965</v>
      </c>
      <c r="F39" s="329">
        <v>1.0909090909090926</v>
      </c>
      <c r="G39" s="329">
        <v>1.2328947368421048</v>
      </c>
      <c r="H39" s="329">
        <v>0.17083333333333317</v>
      </c>
      <c r="I39" s="329">
        <v>0</v>
      </c>
      <c r="J39" s="329">
        <v>0</v>
      </c>
      <c r="K39" s="329">
        <v>0</v>
      </c>
      <c r="L39" s="329">
        <v>0</v>
      </c>
      <c r="M39" s="329">
        <v>0</v>
      </c>
      <c r="N39" s="326"/>
    </row>
    <row r="40" spans="1:14" s="327" customFormat="1" ht="16.5" customHeight="1">
      <c r="A40" s="325">
        <v>29</v>
      </c>
      <c r="B40" s="329">
        <v>0</v>
      </c>
      <c r="C40" s="329">
        <v>0</v>
      </c>
      <c r="D40" s="329">
        <v>0</v>
      </c>
      <c r="E40" s="329"/>
      <c r="F40" s="329">
        <v>1.06422924901186</v>
      </c>
      <c r="G40" s="329">
        <v>1.1628968253968226</v>
      </c>
      <c r="H40" s="329">
        <v>0.1333333333333327</v>
      </c>
      <c r="I40" s="329">
        <v>0</v>
      </c>
      <c r="J40" s="329">
        <v>0</v>
      </c>
      <c r="K40" s="329">
        <v>0</v>
      </c>
      <c r="L40" s="329">
        <v>0</v>
      </c>
      <c r="M40" s="329">
        <v>0</v>
      </c>
      <c r="N40" s="326"/>
    </row>
    <row r="41" spans="1:14" s="327" customFormat="1" ht="16.5" customHeight="1">
      <c r="A41" s="325">
        <v>30</v>
      </c>
      <c r="B41" s="329">
        <v>0</v>
      </c>
      <c r="C41" s="329">
        <v>0</v>
      </c>
      <c r="D41" s="329">
        <v>0</v>
      </c>
      <c r="E41" s="329"/>
      <c r="F41" s="329">
        <v>1.0434782608695683</v>
      </c>
      <c r="G41" s="329">
        <v>1.1028138528138547</v>
      </c>
      <c r="H41" s="329">
        <v>0.1333333333333327</v>
      </c>
      <c r="I41" s="329">
        <v>0</v>
      </c>
      <c r="J41" s="329">
        <v>0</v>
      </c>
      <c r="K41" s="329">
        <v>0</v>
      </c>
      <c r="L41" s="329">
        <v>0</v>
      </c>
      <c r="M41" s="329">
        <v>0</v>
      </c>
      <c r="N41" s="326"/>
    </row>
    <row r="42" spans="1:14" s="327" customFormat="1" ht="16.5" customHeight="1">
      <c r="A42" s="325">
        <v>31</v>
      </c>
      <c r="B42" s="329"/>
      <c r="C42" s="329">
        <v>0</v>
      </c>
      <c r="D42" s="329">
        <v>0</v>
      </c>
      <c r="E42" s="329"/>
      <c r="F42" s="329">
        <v>1.0434782608695683</v>
      </c>
      <c r="G42" s="329"/>
      <c r="H42" s="329">
        <v>0.1333333333333327</v>
      </c>
      <c r="I42" s="329"/>
      <c r="J42" s="329">
        <v>0</v>
      </c>
      <c r="K42" s="329">
        <v>0</v>
      </c>
      <c r="L42" s="329"/>
      <c r="M42" s="329">
        <v>0</v>
      </c>
      <c r="N42" s="326"/>
    </row>
    <row r="43" spans="1:14" s="327" customFormat="1" ht="5.25" customHeight="1">
      <c r="A43" s="330"/>
      <c r="B43" s="331"/>
      <c r="C43" s="331"/>
      <c r="D43" s="331"/>
      <c r="E43" s="331"/>
      <c r="F43" s="331"/>
      <c r="G43" s="331"/>
      <c r="H43" s="331"/>
      <c r="I43" s="331"/>
      <c r="J43" s="331"/>
      <c r="K43" s="331"/>
      <c r="L43" s="331"/>
      <c r="M43" s="331"/>
      <c r="N43" s="326"/>
    </row>
    <row r="44" spans="1:13" s="327" customFormat="1" ht="16.5" customHeight="1">
      <c r="A44" s="325" t="s">
        <v>59</v>
      </c>
      <c r="B44" s="332">
        <f aca="true" t="shared" si="0" ref="B44:M44">SUM(B12:B42)</f>
        <v>0</v>
      </c>
      <c r="C44" s="332">
        <f t="shared" si="0"/>
        <v>0</v>
      </c>
      <c r="D44" s="332">
        <f t="shared" si="0"/>
        <v>0</v>
      </c>
      <c r="E44" s="332">
        <f t="shared" si="0"/>
        <v>15.115343915343926</v>
      </c>
      <c r="F44" s="332">
        <f t="shared" si="0"/>
        <v>33.63391304347822</v>
      </c>
      <c r="G44" s="332">
        <f t="shared" si="0"/>
        <v>61.63657785451245</v>
      </c>
      <c r="H44" s="332">
        <f t="shared" si="0"/>
        <v>16.501714625244</v>
      </c>
      <c r="I44" s="332">
        <f t="shared" si="0"/>
        <v>0.6064814814814788</v>
      </c>
      <c r="J44" s="332">
        <f t="shared" si="0"/>
        <v>0</v>
      </c>
      <c r="K44" s="332">
        <f t="shared" si="0"/>
        <v>0</v>
      </c>
      <c r="L44" s="332">
        <f t="shared" si="0"/>
        <v>0</v>
      </c>
      <c r="M44" s="332">
        <f t="shared" si="0"/>
        <v>0</v>
      </c>
    </row>
    <row r="45" s="327" customFormat="1" ht="16.5" customHeight="1"/>
    <row r="46" spans="1:4" s="327" customFormat="1" ht="16.5" customHeight="1">
      <c r="A46" s="328" t="s">
        <v>78</v>
      </c>
      <c r="B46" s="328"/>
      <c r="C46" s="333">
        <f>SUM(B44:M44)</f>
        <v>127.4940309200601</v>
      </c>
      <c r="D46" s="327" t="s">
        <v>61</v>
      </c>
    </row>
  </sheetData>
  <sheetProtection/>
  <mergeCells count="2">
    <mergeCell ref="A2:M2"/>
    <mergeCell ref="A4:M4"/>
  </mergeCells>
  <printOptions/>
  <pageMargins left="0.7874015748031497" right="0.35433070866141736" top="0.98" bottom="0.3937007874015748" header="0.5118110236220472" footer="0.5118110236220472"/>
  <pageSetup fitToHeight="1"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R49"/>
  <sheetViews>
    <sheetView zoomScale="75" zoomScaleNormal="75" zoomScalePageLayoutView="0" workbookViewId="0" topLeftCell="A7">
      <selection activeCell="P34" sqref="O34:P34"/>
    </sheetView>
  </sheetViews>
  <sheetFormatPr defaultColWidth="8.7109375" defaultRowHeight="12.75"/>
  <cols>
    <col min="1" max="1" width="10.00390625" style="343" customWidth="1"/>
    <col min="2" max="4" width="7.8515625" style="343" customWidth="1"/>
    <col min="5" max="5" width="7.8515625" style="363" customWidth="1"/>
    <col min="6" max="13" width="7.8515625" style="343" customWidth="1"/>
    <col min="14" max="16384" width="8.7109375" style="343" customWidth="1"/>
  </cols>
  <sheetData>
    <row r="1" spans="1:13" ht="23.25" customHeight="1">
      <c r="A1" s="307" t="s">
        <v>80</v>
      </c>
      <c r="B1" s="308"/>
      <c r="C1" s="308"/>
      <c r="D1" s="308"/>
      <c r="E1" s="308"/>
      <c r="F1" s="308"/>
      <c r="G1" s="308"/>
      <c r="H1" s="308"/>
      <c r="I1" s="308"/>
      <c r="J1" s="308"/>
      <c r="K1" s="308"/>
      <c r="L1" s="308"/>
      <c r="M1" s="308"/>
    </row>
    <row r="2" spans="1:13" ht="22.5" customHeight="1">
      <c r="A2" s="397" t="s">
        <v>76</v>
      </c>
      <c r="B2" s="397"/>
      <c r="C2" s="397"/>
      <c r="D2" s="397"/>
      <c r="E2" s="397"/>
      <c r="F2" s="397"/>
      <c r="G2" s="397"/>
      <c r="H2" s="397"/>
      <c r="I2" s="397"/>
      <c r="J2" s="397"/>
      <c r="K2" s="397"/>
      <c r="L2" s="397"/>
      <c r="M2" s="397"/>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2.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44" t="s">
        <v>55</v>
      </c>
      <c r="B8" s="345"/>
      <c r="C8" s="345"/>
      <c r="D8" s="345"/>
      <c r="E8" s="346"/>
      <c r="F8" s="347"/>
      <c r="G8" s="346"/>
      <c r="H8" s="348"/>
      <c r="I8" s="345"/>
      <c r="J8" s="345"/>
      <c r="K8" s="345"/>
      <c r="L8" s="345"/>
      <c r="M8" s="345"/>
    </row>
    <row r="9" spans="1:13" ht="15.75" customHeight="1">
      <c r="A9" s="344" t="s">
        <v>56</v>
      </c>
      <c r="B9" s="345"/>
      <c r="C9" s="345"/>
      <c r="D9" s="345"/>
      <c r="E9" s="346"/>
      <c r="F9" s="347"/>
      <c r="G9" s="346"/>
      <c r="H9" s="348"/>
      <c r="I9" s="345"/>
      <c r="J9" s="345"/>
      <c r="K9" s="345"/>
      <c r="L9" s="345"/>
      <c r="M9" s="345"/>
    </row>
    <row r="10" spans="1:13" ht="12.75" customHeight="1">
      <c r="A10" s="313"/>
      <c r="B10" s="313"/>
      <c r="C10" s="313"/>
      <c r="D10" s="313"/>
      <c r="E10" s="313"/>
      <c r="F10" s="313"/>
      <c r="G10" s="313"/>
      <c r="H10" s="313"/>
      <c r="I10" s="314"/>
      <c r="J10" s="313"/>
      <c r="K10" s="313"/>
      <c r="L10" s="313"/>
      <c r="M10" s="313"/>
    </row>
    <row r="11" spans="1:18" ht="16.5" customHeight="1">
      <c r="A11" s="349"/>
      <c r="B11" s="350" t="s">
        <v>4</v>
      </c>
      <c r="C11" s="350" t="s">
        <v>22</v>
      </c>
      <c r="D11" s="350" t="s">
        <v>6</v>
      </c>
      <c r="E11" s="350" t="s">
        <v>7</v>
      </c>
      <c r="F11" s="350" t="s">
        <v>8</v>
      </c>
      <c r="G11" s="350" t="s">
        <v>9</v>
      </c>
      <c r="H11" s="350" t="s">
        <v>10</v>
      </c>
      <c r="I11" s="350" t="s">
        <v>57</v>
      </c>
      <c r="J11" s="350" t="s">
        <v>12</v>
      </c>
      <c r="K11" s="350" t="s">
        <v>58</v>
      </c>
      <c r="L11" s="350" t="s">
        <v>14</v>
      </c>
      <c r="M11" s="350" t="s">
        <v>15</v>
      </c>
      <c r="N11" s="351"/>
      <c r="R11" s="345"/>
    </row>
    <row r="12" spans="1:14" ht="16.5" customHeight="1">
      <c r="A12" s="350">
        <v>1</v>
      </c>
      <c r="B12" s="352">
        <v>0.19200000000000073</v>
      </c>
      <c r="C12" s="352">
        <v>0.3749999999999989</v>
      </c>
      <c r="D12" s="352">
        <v>2.0113636363636305</v>
      </c>
      <c r="E12" s="352">
        <v>1.1726190476190446</v>
      </c>
      <c r="F12" s="353">
        <v>1.160714285714283</v>
      </c>
      <c r="G12" s="353">
        <v>1.115942028985506</v>
      </c>
      <c r="H12" s="353">
        <v>1.115942028985506</v>
      </c>
      <c r="I12" s="353">
        <v>0.3809523809523836</v>
      </c>
      <c r="J12" s="353">
        <v>0</v>
      </c>
      <c r="K12" s="353">
        <v>0</v>
      </c>
      <c r="L12" s="353">
        <v>0</v>
      </c>
      <c r="M12" s="353">
        <v>0.18045112781954764</v>
      </c>
      <c r="N12" s="351"/>
    </row>
    <row r="13" spans="1:14" ht="16.5" customHeight="1">
      <c r="A13" s="350">
        <v>2</v>
      </c>
      <c r="B13" s="352">
        <v>0.1956393442622953</v>
      </c>
      <c r="C13" s="352">
        <v>0.3749999999999989</v>
      </c>
      <c r="D13" s="352">
        <v>1.999999999999994</v>
      </c>
      <c r="E13" s="352">
        <v>1.7142857142857093</v>
      </c>
      <c r="F13" s="353">
        <v>1.1006493506493524</v>
      </c>
      <c r="G13" s="353">
        <v>1.0434782608695683</v>
      </c>
      <c r="H13" s="353">
        <v>1.0434782608695683</v>
      </c>
      <c r="I13" s="353">
        <v>0.36807975222609657</v>
      </c>
      <c r="J13" s="353">
        <v>0</v>
      </c>
      <c r="K13" s="353">
        <v>0</v>
      </c>
      <c r="L13" s="353">
        <v>0</v>
      </c>
      <c r="M13" s="353">
        <v>0.18045112781954764</v>
      </c>
      <c r="N13" s="351"/>
    </row>
    <row r="14" spans="1:14" ht="16.5" customHeight="1">
      <c r="A14" s="350">
        <v>3</v>
      </c>
      <c r="B14" s="352">
        <v>0.19672131147541003</v>
      </c>
      <c r="C14" s="352">
        <v>0.3767641129032254</v>
      </c>
      <c r="D14" s="352">
        <v>1.999999999999994</v>
      </c>
      <c r="E14" s="352">
        <v>1.7142857142857093</v>
      </c>
      <c r="F14" s="353">
        <v>1.0909090909090926</v>
      </c>
      <c r="G14" s="353">
        <v>1.0602766798419</v>
      </c>
      <c r="H14" s="353">
        <v>1.0280797101449286</v>
      </c>
      <c r="I14" s="353">
        <v>0.29268292682926833</v>
      </c>
      <c r="J14" s="353">
        <v>0</v>
      </c>
      <c r="K14" s="353">
        <v>0</v>
      </c>
      <c r="L14" s="353">
        <v>0</v>
      </c>
      <c r="M14" s="353">
        <v>0.18045112781954764</v>
      </c>
      <c r="N14" s="351"/>
    </row>
    <row r="15" spans="1:14" ht="16.5" customHeight="1">
      <c r="A15" s="350">
        <v>4</v>
      </c>
      <c r="B15" s="352">
        <v>0.19672131147541003</v>
      </c>
      <c r="C15" s="352">
        <v>0.3870967741935481</v>
      </c>
      <c r="D15" s="352">
        <v>1.999999999999994</v>
      </c>
      <c r="E15" s="352">
        <v>1.7142857142857093</v>
      </c>
      <c r="F15" s="353">
        <v>1.0444664031620585</v>
      </c>
      <c r="G15" s="353">
        <v>1.1662679425837292</v>
      </c>
      <c r="H15" s="353">
        <v>0.9858333333333281</v>
      </c>
      <c r="I15" s="353">
        <v>0.29268292682926833</v>
      </c>
      <c r="J15" s="353">
        <v>0</v>
      </c>
      <c r="K15" s="353">
        <v>0</v>
      </c>
      <c r="L15" s="353">
        <v>0</v>
      </c>
      <c r="M15" s="353">
        <v>0.18045112781954764</v>
      </c>
      <c r="N15" s="351"/>
    </row>
    <row r="16" spans="1:14" ht="16.5" customHeight="1">
      <c r="A16" s="350">
        <v>5</v>
      </c>
      <c r="B16" s="352">
        <v>0.19672131147541003</v>
      </c>
      <c r="C16" s="352">
        <v>0.3870967741935481</v>
      </c>
      <c r="D16" s="352">
        <v>1.8035714285714233</v>
      </c>
      <c r="E16" s="352">
        <v>1.7142857142857093</v>
      </c>
      <c r="F16" s="353">
        <v>1.0434782608695683</v>
      </c>
      <c r="G16" s="353">
        <v>1.5723684210526288</v>
      </c>
      <c r="H16" s="353">
        <v>0.9377777777777786</v>
      </c>
      <c r="I16" s="353">
        <v>0.29268292682926833</v>
      </c>
      <c r="J16" s="353">
        <v>0</v>
      </c>
      <c r="K16" s="353">
        <v>0</v>
      </c>
      <c r="L16" s="353">
        <v>0</v>
      </c>
      <c r="M16" s="353">
        <v>0.18045112781954764</v>
      </c>
      <c r="N16" s="351"/>
    </row>
    <row r="17" spans="1:14" ht="16.5" customHeight="1">
      <c r="A17" s="350">
        <v>6</v>
      </c>
      <c r="B17" s="352">
        <v>0.19672131147541003</v>
      </c>
      <c r="C17" s="352">
        <v>0.3870967741935481</v>
      </c>
      <c r="D17" s="352">
        <v>1.7142857142857093</v>
      </c>
      <c r="E17" s="352">
        <v>1.7142857142857093</v>
      </c>
      <c r="F17" s="353">
        <v>1.0434782608695683</v>
      </c>
      <c r="G17" s="353">
        <v>2.31388888888888</v>
      </c>
      <c r="H17" s="353">
        <v>0.8888888888888923</v>
      </c>
      <c r="I17" s="353">
        <v>0.2251016260162597</v>
      </c>
      <c r="J17" s="353">
        <v>0</v>
      </c>
      <c r="K17" s="353">
        <v>0</v>
      </c>
      <c r="L17" s="353">
        <v>0</v>
      </c>
      <c r="M17" s="353">
        <v>0.18045112781954764</v>
      </c>
      <c r="N17" s="351"/>
    </row>
    <row r="18" spans="1:14" ht="16.5" customHeight="1">
      <c r="A18" s="350">
        <v>7</v>
      </c>
      <c r="B18" s="352">
        <v>0.2049536707056294</v>
      </c>
      <c r="C18" s="352">
        <v>0.3870967741935481</v>
      </c>
      <c r="D18" s="352">
        <v>1.6404761904761858</v>
      </c>
      <c r="E18" s="352">
        <v>1.8182234432234379</v>
      </c>
      <c r="F18" s="353">
        <v>1.0434782608695683</v>
      </c>
      <c r="G18" s="353">
        <v>2.999999999999991</v>
      </c>
      <c r="H18" s="353">
        <v>0.8869047619047649</v>
      </c>
      <c r="I18" s="353">
        <v>0.19999999999999943</v>
      </c>
      <c r="J18" s="353">
        <v>0</v>
      </c>
      <c r="K18" s="353">
        <v>0</v>
      </c>
      <c r="L18" s="353">
        <v>0</v>
      </c>
      <c r="M18" s="353">
        <v>0.18045112781954764</v>
      </c>
      <c r="N18" s="351"/>
    </row>
    <row r="19" spans="1:14" ht="16.5" customHeight="1">
      <c r="A19" s="350">
        <v>8</v>
      </c>
      <c r="B19" s="352">
        <v>0.20869565217391156</v>
      </c>
      <c r="C19" s="352">
        <v>0.3870967741935481</v>
      </c>
      <c r="D19" s="352">
        <v>1.5999999999999954</v>
      </c>
      <c r="E19" s="352">
        <v>1.8648504273504218</v>
      </c>
      <c r="F19" s="353">
        <v>1.0434782608695683</v>
      </c>
      <c r="G19" s="353">
        <v>3.2053571428571397</v>
      </c>
      <c r="H19" s="353">
        <v>0.8571428571428547</v>
      </c>
      <c r="I19" s="353">
        <v>0.19999999999999943</v>
      </c>
      <c r="J19" s="353">
        <v>0</v>
      </c>
      <c r="K19" s="353">
        <v>0</v>
      </c>
      <c r="L19" s="353">
        <v>0</v>
      </c>
      <c r="M19" s="353">
        <v>0.18045112781954764</v>
      </c>
      <c r="N19" s="351"/>
    </row>
    <row r="20" spans="1:14" ht="16.5" customHeight="1">
      <c r="A20" s="350">
        <v>9</v>
      </c>
      <c r="B20" s="352">
        <v>0.20869565217391156</v>
      </c>
      <c r="C20" s="352">
        <v>0.3870967741935481</v>
      </c>
      <c r="D20" s="352">
        <v>1.5999999999999954</v>
      </c>
      <c r="E20" s="352">
        <v>2.113005050505051</v>
      </c>
      <c r="F20" s="353">
        <v>1.0543478260869599</v>
      </c>
      <c r="G20" s="353">
        <v>3.4285714285714186</v>
      </c>
      <c r="H20" s="353">
        <v>0.782834101382488</v>
      </c>
      <c r="I20" s="353">
        <v>0.19999999999999943</v>
      </c>
      <c r="J20" s="353">
        <v>0</v>
      </c>
      <c r="K20" s="353">
        <v>0</v>
      </c>
      <c r="L20" s="353">
        <v>0</v>
      </c>
      <c r="M20" s="353">
        <v>0.18045112781954764</v>
      </c>
      <c r="N20" s="351"/>
    </row>
    <row r="21" spans="1:14" ht="16.5" customHeight="1">
      <c r="A21" s="350">
        <v>10</v>
      </c>
      <c r="B21" s="352">
        <v>0.20869565217391156</v>
      </c>
      <c r="C21" s="352">
        <v>0.3870967741935481</v>
      </c>
      <c r="D21" s="352">
        <v>1.5479166666666588</v>
      </c>
      <c r="E21" s="352">
        <v>2.181818181818185</v>
      </c>
      <c r="F21" s="353">
        <v>1.1249999999999982</v>
      </c>
      <c r="G21" s="353">
        <v>3.4285714285714186</v>
      </c>
      <c r="H21" s="353">
        <v>0.7741935483870962</v>
      </c>
      <c r="I21" s="353">
        <v>0.19999999999999943</v>
      </c>
      <c r="J21" s="353">
        <v>0</v>
      </c>
      <c r="K21" s="353">
        <v>0</v>
      </c>
      <c r="L21" s="353">
        <v>0</v>
      </c>
      <c r="M21" s="353">
        <v>0.18045112781954764</v>
      </c>
      <c r="N21" s="351"/>
    </row>
    <row r="22" spans="1:14" ht="16.5" customHeight="1">
      <c r="A22" s="350">
        <v>11</v>
      </c>
      <c r="B22" s="352">
        <v>0.20869565217391156</v>
      </c>
      <c r="C22" s="352">
        <v>0.38230846774193356</v>
      </c>
      <c r="D22" s="352">
        <v>1.4871323529411744</v>
      </c>
      <c r="E22" s="352">
        <v>2.181818181818185</v>
      </c>
      <c r="F22" s="353">
        <v>1.2302631578947318</v>
      </c>
      <c r="G22" s="353">
        <v>3.312499999999982</v>
      </c>
      <c r="H22" s="353">
        <v>0.7666330645161253</v>
      </c>
      <c r="I22" s="353">
        <v>0.1513888888888884</v>
      </c>
      <c r="J22" s="353">
        <v>0</v>
      </c>
      <c r="K22" s="353">
        <v>0</v>
      </c>
      <c r="L22" s="353">
        <v>0</v>
      </c>
      <c r="M22" s="353">
        <v>0.18045112781954764</v>
      </c>
      <c r="N22" s="351"/>
    </row>
    <row r="23" spans="1:14" ht="16.5" customHeight="1">
      <c r="A23" s="350">
        <v>12</v>
      </c>
      <c r="B23" s="352">
        <v>0.2137034161490677</v>
      </c>
      <c r="C23" s="352">
        <v>0.3749999999999989</v>
      </c>
      <c r="D23" s="352">
        <v>1.3774509803921486</v>
      </c>
      <c r="E23" s="352">
        <v>2.181818181818185</v>
      </c>
      <c r="F23" s="353">
        <v>1.3653250773993784</v>
      </c>
      <c r="G23" s="353">
        <v>2.999999999999991</v>
      </c>
      <c r="H23" s="353">
        <v>0.7499999999999978</v>
      </c>
      <c r="I23" s="353">
        <v>0.1333333333333327</v>
      </c>
      <c r="J23" s="353">
        <v>0</v>
      </c>
      <c r="K23" s="353">
        <v>0</v>
      </c>
      <c r="L23" s="353">
        <v>0</v>
      </c>
      <c r="M23" s="353">
        <v>0.18045112781954764</v>
      </c>
      <c r="N23" s="351"/>
    </row>
    <row r="24" spans="1:14" ht="16.5" customHeight="1">
      <c r="A24" s="350">
        <v>13</v>
      </c>
      <c r="B24" s="352">
        <v>0.21428571428571366</v>
      </c>
      <c r="C24" s="352">
        <v>0.3736778846153844</v>
      </c>
      <c r="D24" s="352">
        <v>1.3872549019607814</v>
      </c>
      <c r="E24" s="352">
        <v>2.181818181818185</v>
      </c>
      <c r="F24" s="353">
        <v>1.498161764705878</v>
      </c>
      <c r="G24" s="353">
        <v>2.999999999999991</v>
      </c>
      <c r="H24" s="353">
        <v>0.7068014705882334</v>
      </c>
      <c r="I24" s="353">
        <v>0.1333333333333327</v>
      </c>
      <c r="J24" s="353">
        <v>0</v>
      </c>
      <c r="K24" s="353">
        <v>0</v>
      </c>
      <c r="L24" s="353">
        <v>0</v>
      </c>
      <c r="M24" s="353">
        <v>0.18045112781954764</v>
      </c>
      <c r="N24" s="351"/>
    </row>
    <row r="25" spans="1:14" ht="16.5" customHeight="1">
      <c r="A25" s="350">
        <v>14</v>
      </c>
      <c r="B25" s="352">
        <v>0.21428571428571366</v>
      </c>
      <c r="C25" s="352">
        <v>0.3692307692307682</v>
      </c>
      <c r="D25" s="352">
        <v>1.411764705882349</v>
      </c>
      <c r="E25" s="352">
        <v>2.0757575757575735</v>
      </c>
      <c r="F25" s="353">
        <v>1.4999999999999956</v>
      </c>
      <c r="G25" s="353">
        <v>2.812499999999988</v>
      </c>
      <c r="H25" s="353">
        <v>0.6945378151260485</v>
      </c>
      <c r="I25" s="353">
        <v>0.1333333333333327</v>
      </c>
      <c r="J25" s="353">
        <v>0</v>
      </c>
      <c r="K25" s="353">
        <v>0</v>
      </c>
      <c r="L25" s="353">
        <v>0</v>
      </c>
      <c r="M25" s="353">
        <v>0.18045112781954764</v>
      </c>
      <c r="N25" s="351"/>
    </row>
    <row r="26" spans="1:14" ht="16.5" customHeight="1">
      <c r="A26" s="350">
        <v>15</v>
      </c>
      <c r="B26" s="352">
        <v>0.21428571428571366</v>
      </c>
      <c r="C26" s="352">
        <v>0.3692307692307682</v>
      </c>
      <c r="D26" s="352">
        <v>1.411764705882349</v>
      </c>
      <c r="E26" s="352">
        <v>1.999999999999994</v>
      </c>
      <c r="F26" s="353">
        <v>1.6383928571428523</v>
      </c>
      <c r="G26" s="353">
        <v>2.458333333333326</v>
      </c>
      <c r="H26" s="353">
        <v>0.6818532818532795</v>
      </c>
      <c r="I26" s="353">
        <v>0.1333333333333327</v>
      </c>
      <c r="J26" s="353">
        <v>0</v>
      </c>
      <c r="K26" s="353">
        <v>0</v>
      </c>
      <c r="L26" s="353">
        <v>0</v>
      </c>
      <c r="M26" s="353">
        <v>0.18045112781954764</v>
      </c>
      <c r="N26" s="351"/>
    </row>
    <row r="27" spans="1:14" ht="16.5" customHeight="1">
      <c r="A27" s="350">
        <v>16</v>
      </c>
      <c r="B27" s="352">
        <v>0.21385113780025308</v>
      </c>
      <c r="C27" s="352">
        <v>0.3692307692307682</v>
      </c>
      <c r="D27" s="352">
        <v>1.411764705882349</v>
      </c>
      <c r="E27" s="352">
        <v>1.999999999999994</v>
      </c>
      <c r="F27" s="353">
        <v>1.7142857142857093</v>
      </c>
      <c r="G27" s="353">
        <v>2.185606060606064</v>
      </c>
      <c r="H27" s="353">
        <v>0.6486486486486449</v>
      </c>
      <c r="I27" s="353">
        <v>0.1333333333333327</v>
      </c>
      <c r="J27" s="353">
        <v>0</v>
      </c>
      <c r="K27" s="353">
        <v>0</v>
      </c>
      <c r="L27" s="353">
        <v>0</v>
      </c>
      <c r="M27" s="353">
        <v>0.18045112781954764</v>
      </c>
      <c r="N27" s="351"/>
    </row>
    <row r="28" spans="1:14" ht="16.5" customHeight="1">
      <c r="A28" s="350">
        <v>17</v>
      </c>
      <c r="B28" s="352">
        <v>0.21238938053097425</v>
      </c>
      <c r="C28" s="352">
        <v>0.3692307692307682</v>
      </c>
      <c r="D28" s="352">
        <v>1.411764705882349</v>
      </c>
      <c r="E28" s="352">
        <v>1.999999999999994</v>
      </c>
      <c r="F28" s="353">
        <v>1.717032967032962</v>
      </c>
      <c r="G28" s="353">
        <v>2.1742424242424274</v>
      </c>
      <c r="H28" s="353">
        <v>0.6390469416785182</v>
      </c>
      <c r="I28" s="353">
        <v>0.1333333333333327</v>
      </c>
      <c r="J28" s="353">
        <v>0</v>
      </c>
      <c r="K28" s="353">
        <v>0</v>
      </c>
      <c r="L28" s="353">
        <v>0</v>
      </c>
      <c r="M28" s="353">
        <v>0.18045112781954764</v>
      </c>
      <c r="N28" s="351"/>
    </row>
    <row r="29" spans="1:14" ht="16.5" customHeight="1">
      <c r="A29" s="350">
        <v>18</v>
      </c>
      <c r="B29" s="352">
        <v>0.21238938053097425</v>
      </c>
      <c r="C29" s="352">
        <v>0.3692307692307682</v>
      </c>
      <c r="D29" s="352">
        <v>1.632352941176466</v>
      </c>
      <c r="E29" s="352">
        <v>1.999999999999994</v>
      </c>
      <c r="F29" s="353">
        <v>1.7884615384615332</v>
      </c>
      <c r="G29" s="353">
        <v>2.140151515151517</v>
      </c>
      <c r="H29" s="353">
        <v>0.6315789473684195</v>
      </c>
      <c r="I29" s="353">
        <v>0.1333333333333327</v>
      </c>
      <c r="J29" s="353">
        <v>0</v>
      </c>
      <c r="K29" s="353">
        <v>0</v>
      </c>
      <c r="L29" s="353">
        <v>0.09432870370370394</v>
      </c>
      <c r="M29" s="353">
        <v>0.18045112781954764</v>
      </c>
      <c r="N29" s="351"/>
    </row>
    <row r="30" spans="1:14" ht="16.5" customHeight="1">
      <c r="A30" s="350">
        <v>19</v>
      </c>
      <c r="B30" s="352">
        <v>0.21238938053097425</v>
      </c>
      <c r="C30" s="352">
        <v>0.3877747252747242</v>
      </c>
      <c r="D30" s="352">
        <v>1.9772727272727246</v>
      </c>
      <c r="E30" s="352">
        <v>1.999999999999994</v>
      </c>
      <c r="F30" s="353">
        <v>1.7142857142857093</v>
      </c>
      <c r="G30" s="353">
        <v>1.8878205128205072</v>
      </c>
      <c r="H30" s="353">
        <v>0.6006578947368406</v>
      </c>
      <c r="I30" s="353">
        <v>0.1333333333333327</v>
      </c>
      <c r="J30" s="353">
        <v>0</v>
      </c>
      <c r="K30" s="353">
        <v>0</v>
      </c>
      <c r="L30" s="353">
        <v>0.1666666666666662</v>
      </c>
      <c r="M30" s="353">
        <v>0.19877819548872125</v>
      </c>
      <c r="N30" s="351"/>
    </row>
    <row r="31" spans="1:16" ht="16.5" customHeight="1">
      <c r="A31" s="350">
        <v>20</v>
      </c>
      <c r="B31" s="352">
        <v>0.21238938053097425</v>
      </c>
      <c r="C31" s="352">
        <v>0.4285714285714273</v>
      </c>
      <c r="D31" s="352">
        <v>2.322727272727267</v>
      </c>
      <c r="E31" s="352">
        <v>1.9680555555555497</v>
      </c>
      <c r="F31" s="353">
        <v>1.635714285714281</v>
      </c>
      <c r="G31" s="353">
        <v>1.832417582417577</v>
      </c>
      <c r="H31" s="353">
        <v>0.5829545454545468</v>
      </c>
      <c r="I31" s="353">
        <v>0.04768518518518524</v>
      </c>
      <c r="J31" s="353">
        <v>0</v>
      </c>
      <c r="K31" s="353">
        <v>0</v>
      </c>
      <c r="L31" s="353">
        <v>0.1666666666666662</v>
      </c>
      <c r="M31" s="353">
        <v>0.19999999999999943</v>
      </c>
      <c r="N31" s="351"/>
      <c r="P31" s="351"/>
    </row>
    <row r="32" spans="1:14" ht="16.5" customHeight="1">
      <c r="A32" s="350">
        <v>21</v>
      </c>
      <c r="B32" s="352">
        <v>0.2306358908858673</v>
      </c>
      <c r="C32" s="352">
        <v>0.4285714285714273</v>
      </c>
      <c r="D32" s="352">
        <v>2.399999999999994</v>
      </c>
      <c r="E32" s="352">
        <v>1.5545138888888799</v>
      </c>
      <c r="F32" s="353">
        <v>1.5999999999999954</v>
      </c>
      <c r="G32" s="353">
        <v>1.7142857142857093</v>
      </c>
      <c r="H32" s="353">
        <v>0.5454545454545463</v>
      </c>
      <c r="I32" s="353">
        <v>0</v>
      </c>
      <c r="J32" s="353">
        <v>0</v>
      </c>
      <c r="K32" s="353">
        <v>0</v>
      </c>
      <c r="L32" s="353">
        <v>0.1666666666666662</v>
      </c>
      <c r="M32" s="353">
        <v>0.19999999999999943</v>
      </c>
      <c r="N32" s="351"/>
    </row>
    <row r="33" spans="1:14" ht="16.5" customHeight="1">
      <c r="A33" s="350">
        <v>22</v>
      </c>
      <c r="B33" s="352">
        <v>0.2474226804123704</v>
      </c>
      <c r="C33" s="352">
        <v>0.8482142857142833</v>
      </c>
      <c r="D33" s="352">
        <v>2.4388888888888767</v>
      </c>
      <c r="E33" s="352">
        <v>1.4999999999999956</v>
      </c>
      <c r="F33" s="353">
        <v>1.533333333333331</v>
      </c>
      <c r="G33" s="353">
        <v>1.6071428571428525</v>
      </c>
      <c r="H33" s="353">
        <v>0.53409090909091</v>
      </c>
      <c r="I33" s="353">
        <v>0</v>
      </c>
      <c r="J33" s="353">
        <v>0</v>
      </c>
      <c r="K33" s="353">
        <v>0</v>
      </c>
      <c r="L33" s="353">
        <v>0.1666666666666662</v>
      </c>
      <c r="M33" s="353">
        <v>0.19999999999999943</v>
      </c>
      <c r="N33" s="351"/>
    </row>
    <row r="34" spans="1:14" ht="16.5" customHeight="1">
      <c r="A34" s="350">
        <v>23</v>
      </c>
      <c r="B34" s="352">
        <v>0.2474226804123704</v>
      </c>
      <c r="C34" s="352">
        <v>1.1964285714285703</v>
      </c>
      <c r="D34" s="352">
        <v>2.6666666666666594</v>
      </c>
      <c r="E34" s="352">
        <v>1.4999999999999956</v>
      </c>
      <c r="F34" s="353">
        <v>1.5479166666666588</v>
      </c>
      <c r="G34" s="353">
        <v>1.5937499999999944</v>
      </c>
      <c r="H34" s="353">
        <v>0.5217391304347841</v>
      </c>
      <c r="I34" s="353">
        <v>0</v>
      </c>
      <c r="J34" s="353">
        <v>0</v>
      </c>
      <c r="K34" s="353">
        <v>0</v>
      </c>
      <c r="L34" s="353">
        <v>0.1666666666666662</v>
      </c>
      <c r="M34" s="353">
        <v>0.19999999999999943</v>
      </c>
      <c r="N34" s="351"/>
    </row>
    <row r="35" spans="1:14" ht="16.5" customHeight="1">
      <c r="A35" s="350">
        <v>24</v>
      </c>
      <c r="B35" s="352">
        <v>0.2474226804123704</v>
      </c>
      <c r="C35" s="352">
        <v>1.7719780219780168</v>
      </c>
      <c r="D35" s="352">
        <v>2.4944444444444405</v>
      </c>
      <c r="E35" s="352">
        <v>1.424189814814809</v>
      </c>
      <c r="F35" s="353">
        <v>1.4834558823529398</v>
      </c>
      <c r="G35" s="353">
        <v>1.4999999999999956</v>
      </c>
      <c r="H35" s="353">
        <v>0.4929667519181579</v>
      </c>
      <c r="I35" s="353">
        <v>0</v>
      </c>
      <c r="J35" s="353">
        <v>0</v>
      </c>
      <c r="K35" s="353">
        <v>0</v>
      </c>
      <c r="L35" s="353">
        <v>0.1666666666666662</v>
      </c>
      <c r="M35" s="353">
        <v>0.19999999999999943</v>
      </c>
      <c r="N35" s="351"/>
    </row>
    <row r="36" spans="1:14" ht="16.5" customHeight="1">
      <c r="A36" s="350">
        <v>25</v>
      </c>
      <c r="B36" s="352">
        <v>0.288588201603665</v>
      </c>
      <c r="C36" s="352">
        <v>2.0559440559440536</v>
      </c>
      <c r="D36" s="352">
        <v>2.399999999999994</v>
      </c>
      <c r="E36" s="352">
        <v>1.3333333333333297</v>
      </c>
      <c r="F36" s="353">
        <v>1.411764705882349</v>
      </c>
      <c r="G36" s="353">
        <v>1.4340277777777735</v>
      </c>
      <c r="H36" s="353">
        <v>0.47058823529411625</v>
      </c>
      <c r="I36" s="353">
        <v>0</v>
      </c>
      <c r="J36" s="353">
        <v>0</v>
      </c>
      <c r="K36" s="353">
        <v>0</v>
      </c>
      <c r="L36" s="353">
        <v>0.1666666666666662</v>
      </c>
      <c r="M36" s="353">
        <v>0.19999999999999943</v>
      </c>
      <c r="N36" s="351"/>
    </row>
    <row r="37" spans="1:14" ht="16.5" customHeight="1">
      <c r="A37" s="350">
        <v>26</v>
      </c>
      <c r="B37" s="352">
        <v>0.3333333333333324</v>
      </c>
      <c r="C37" s="352">
        <v>2.181818181818185</v>
      </c>
      <c r="D37" s="352">
        <v>2.3681818181818226</v>
      </c>
      <c r="E37" s="352">
        <v>1.3333333333333297</v>
      </c>
      <c r="F37" s="353">
        <v>1.4024767801857532</v>
      </c>
      <c r="G37" s="353">
        <v>1.314327485380113</v>
      </c>
      <c r="H37" s="353">
        <v>0.4591503267973858</v>
      </c>
      <c r="I37" s="353">
        <v>0</v>
      </c>
      <c r="J37" s="353">
        <v>0</v>
      </c>
      <c r="K37" s="353">
        <v>0</v>
      </c>
      <c r="L37" s="353">
        <v>0.1666666666666662</v>
      </c>
      <c r="M37" s="353">
        <v>0.19999999999999943</v>
      </c>
      <c r="N37" s="351"/>
    </row>
    <row r="38" spans="1:14" ht="16.5" customHeight="1">
      <c r="A38" s="350">
        <v>27</v>
      </c>
      <c r="B38" s="352">
        <v>0.3333333333333324</v>
      </c>
      <c r="C38" s="352">
        <v>2.181818181818185</v>
      </c>
      <c r="D38" s="352">
        <v>2.181818181818185</v>
      </c>
      <c r="E38" s="352">
        <v>1.2726851851851821</v>
      </c>
      <c r="F38" s="353">
        <v>1.263157894736839</v>
      </c>
      <c r="G38" s="353">
        <v>1.263157894736839</v>
      </c>
      <c r="H38" s="353">
        <v>0.44444444444444614</v>
      </c>
      <c r="I38" s="353">
        <v>0</v>
      </c>
      <c r="J38" s="353">
        <v>0</v>
      </c>
      <c r="K38" s="353">
        <v>0</v>
      </c>
      <c r="L38" s="353">
        <v>0.1666666666666662</v>
      </c>
      <c r="M38" s="353">
        <v>0.19999999999999943</v>
      </c>
      <c r="N38" s="351"/>
    </row>
    <row r="39" spans="1:14" ht="16.5" customHeight="1">
      <c r="A39" s="350">
        <v>28</v>
      </c>
      <c r="B39" s="352">
        <v>0.3532986111111106</v>
      </c>
      <c r="C39" s="352">
        <v>2.181818181818185</v>
      </c>
      <c r="D39" s="352">
        <v>2.181818181818185</v>
      </c>
      <c r="E39" s="352">
        <v>1.199999999999997</v>
      </c>
      <c r="F39" s="353">
        <v>1.263157894736839</v>
      </c>
      <c r="G39" s="353">
        <v>1.2197368421052612</v>
      </c>
      <c r="H39" s="353">
        <v>0.4386973180076648</v>
      </c>
      <c r="I39" s="353">
        <v>0</v>
      </c>
      <c r="J39" s="353">
        <v>0</v>
      </c>
      <c r="K39" s="353">
        <v>0</v>
      </c>
      <c r="L39" s="353">
        <v>0.1666666666666662</v>
      </c>
      <c r="M39" s="353">
        <v>0.19999999999999943</v>
      </c>
      <c r="N39" s="351"/>
    </row>
    <row r="40" spans="1:14" ht="16.5" customHeight="1">
      <c r="A40" s="350">
        <v>29</v>
      </c>
      <c r="B40" s="352">
        <v>0.3749999999999989</v>
      </c>
      <c r="C40" s="352">
        <v>2.181818181818185</v>
      </c>
      <c r="D40" s="352">
        <v>2.026515151515146</v>
      </c>
      <c r="E40" s="352"/>
      <c r="F40" s="353">
        <v>1.2197368421052612</v>
      </c>
      <c r="G40" s="353">
        <v>1.1988095238095209</v>
      </c>
      <c r="H40" s="353">
        <v>0.41379310344827813</v>
      </c>
      <c r="I40" s="353">
        <v>0</v>
      </c>
      <c r="J40" s="353">
        <v>0</v>
      </c>
      <c r="K40" s="353">
        <v>0</v>
      </c>
      <c r="L40" s="353">
        <v>0.1666666666666662</v>
      </c>
      <c r="M40" s="353">
        <v>0.19999999999999943</v>
      </c>
      <c r="N40" s="351"/>
    </row>
    <row r="41" spans="1:14" ht="16.5" customHeight="1">
      <c r="A41" s="350">
        <v>30</v>
      </c>
      <c r="B41" s="352">
        <v>0.3749999999999989</v>
      </c>
      <c r="C41" s="352">
        <v>2.181818181818185</v>
      </c>
      <c r="D41" s="352">
        <v>1.9455128205128147</v>
      </c>
      <c r="E41" s="352"/>
      <c r="F41" s="353">
        <v>1.199999999999997</v>
      </c>
      <c r="G41" s="353">
        <v>1.1428571428571392</v>
      </c>
      <c r="H41" s="353">
        <v>0.41379310344827813</v>
      </c>
      <c r="I41" s="353">
        <v>0</v>
      </c>
      <c r="J41" s="353">
        <v>0</v>
      </c>
      <c r="K41" s="353">
        <v>0</v>
      </c>
      <c r="L41" s="353">
        <v>0.17442042606516195</v>
      </c>
      <c r="M41" s="353">
        <v>0.19999999999999943</v>
      </c>
      <c r="N41" s="351"/>
    </row>
    <row r="42" spans="1:14" ht="16.5" customHeight="1">
      <c r="A42" s="350">
        <v>31</v>
      </c>
      <c r="B42" s="352"/>
      <c r="C42" s="352">
        <v>2.1666666666666696</v>
      </c>
      <c r="D42" s="352">
        <v>1.739010989010984</v>
      </c>
      <c r="E42" s="352"/>
      <c r="F42" s="353">
        <v>1.1916666666666638</v>
      </c>
      <c r="G42" s="353"/>
      <c r="H42" s="353">
        <v>0.38847837985769285</v>
      </c>
      <c r="I42" s="353"/>
      <c r="J42" s="353">
        <v>0</v>
      </c>
      <c r="K42" s="353">
        <v>0</v>
      </c>
      <c r="L42" s="353"/>
      <c r="M42" s="353">
        <v>0.19999999999999943</v>
      </c>
      <c r="N42" s="351"/>
    </row>
    <row r="43" spans="1:14" ht="16.5" customHeight="1">
      <c r="A43" s="354"/>
      <c r="B43" s="355"/>
      <c r="C43" s="355"/>
      <c r="D43" s="355"/>
      <c r="E43" s="355"/>
      <c r="F43" s="355"/>
      <c r="G43" s="355"/>
      <c r="H43" s="355"/>
      <c r="I43" s="355"/>
      <c r="J43" s="355"/>
      <c r="K43" s="355"/>
      <c r="L43" s="355"/>
      <c r="M43" s="355"/>
      <c r="N43" s="351"/>
    </row>
    <row r="44" spans="1:13" ht="16.5" customHeight="1">
      <c r="A44" s="356" t="s">
        <v>59</v>
      </c>
      <c r="B44" s="357">
        <f aca="true" t="shared" si="0" ref="B44:M44">SUM(B12:B42)</f>
        <v>7.165687499999987</v>
      </c>
      <c r="C44" s="357">
        <f t="shared" si="0"/>
        <v>27.00682182400932</v>
      </c>
      <c r="D44" s="357">
        <f t="shared" si="0"/>
        <v>58.59172077922064</v>
      </c>
      <c r="E44" s="357">
        <f t="shared" si="0"/>
        <v>49.42926795426785</v>
      </c>
      <c r="F44" s="357">
        <f t="shared" si="0"/>
        <v>41.66858974358967</v>
      </c>
      <c r="G44" s="357">
        <f t="shared" si="0"/>
        <v>60.12638888888875</v>
      </c>
      <c r="H44" s="357">
        <f t="shared" si="0"/>
        <v>21.12698412698412</v>
      </c>
      <c r="I44" s="357">
        <f t="shared" si="0"/>
        <v>3.917923280423279</v>
      </c>
      <c r="J44" s="357">
        <f t="shared" si="0"/>
        <v>0</v>
      </c>
      <c r="K44" s="357">
        <f t="shared" si="0"/>
        <v>0</v>
      </c>
      <c r="L44" s="357">
        <f t="shared" si="0"/>
        <v>2.1020824631021946</v>
      </c>
      <c r="M44" s="357">
        <f t="shared" si="0"/>
        <v>5.846898496240569</v>
      </c>
    </row>
    <row r="45" spans="1:13" ht="16.5" customHeight="1">
      <c r="A45" s="358"/>
      <c r="B45" s="359"/>
      <c r="C45" s="359"/>
      <c r="D45" s="359"/>
      <c r="E45" s="359"/>
      <c r="F45" s="359"/>
      <c r="G45" s="359"/>
      <c r="H45" s="359"/>
      <c r="I45" s="359"/>
      <c r="J45" s="359"/>
      <c r="K45" s="359"/>
      <c r="L45" s="359"/>
      <c r="M45" s="359"/>
    </row>
    <row r="46" spans="1:13" ht="16.5" customHeight="1">
      <c r="A46" s="360" t="s">
        <v>78</v>
      </c>
      <c r="B46" s="361"/>
      <c r="C46" s="362">
        <f>SUM(B44:M44)</f>
        <v>276.9823650567264</v>
      </c>
      <c r="D46" s="359" t="s">
        <v>61</v>
      </c>
      <c r="E46" s="359"/>
      <c r="F46" s="359"/>
      <c r="G46" s="359"/>
      <c r="H46" s="359"/>
      <c r="I46" s="359"/>
      <c r="J46" s="359"/>
      <c r="K46" s="359"/>
      <c r="L46" s="359"/>
      <c r="M46" s="359"/>
    </row>
    <row r="49" ht="12.75">
      <c r="F49" s="343" t="s">
        <v>106</v>
      </c>
    </row>
  </sheetData>
  <sheetProtection/>
  <mergeCells count="2">
    <mergeCell ref="A2:M2"/>
    <mergeCell ref="A4:M4"/>
  </mergeCells>
  <printOptions/>
  <pageMargins left="0.7874015748031497" right="0.3937007874015748" top="0.89" bottom="0.3937007874015748" header="0.5118110236220472" footer="0.5118110236220472"/>
  <pageSetup fitToHeight="1" fitToWidth="1" horizontalDpi="300" verticalDpi="3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2:L55"/>
  <sheetViews>
    <sheetView zoomScalePageLayoutView="0" workbookViewId="0" topLeftCell="A19">
      <selection activeCell="G57" sqref="G57"/>
    </sheetView>
  </sheetViews>
  <sheetFormatPr defaultColWidth="11.421875" defaultRowHeight="12.75"/>
  <cols>
    <col min="1" max="1" width="5.57421875" style="113" bestFit="1" customWidth="1"/>
    <col min="2" max="2" width="14.421875" style="122" bestFit="1" customWidth="1"/>
    <col min="3" max="3" width="20.8515625" style="113" bestFit="1" customWidth="1"/>
    <col min="4" max="4" width="10.421875" style="122" bestFit="1" customWidth="1"/>
    <col min="5" max="5" width="12.140625" style="113" bestFit="1" customWidth="1"/>
    <col min="6" max="6" width="15.7109375" style="122" bestFit="1" customWidth="1"/>
    <col min="7" max="7" width="17.00390625" style="113" bestFit="1" customWidth="1"/>
    <col min="8" max="8" width="12.8515625" style="122" customWidth="1"/>
    <col min="9" max="9" width="12.8515625" style="0" customWidth="1"/>
  </cols>
  <sheetData>
    <row r="2" spans="1:8" s="118" customFormat="1" ht="18">
      <c r="A2" s="398"/>
      <c r="B2" s="398"/>
      <c r="C2" s="398"/>
      <c r="D2" s="398"/>
      <c r="E2" s="398"/>
      <c r="F2" s="398"/>
      <c r="G2" s="398"/>
      <c r="H2" s="398"/>
    </row>
    <row r="3" spans="1:8" s="118" customFormat="1" ht="18">
      <c r="A3" s="398"/>
      <c r="B3" s="398"/>
      <c r="C3" s="398"/>
      <c r="D3" s="398"/>
      <c r="E3" s="398"/>
      <c r="F3" s="398"/>
      <c r="G3" s="398"/>
      <c r="H3" s="398"/>
    </row>
    <row r="5" spans="1:9" ht="45">
      <c r="A5" s="119"/>
      <c r="B5" s="255" t="s">
        <v>0</v>
      </c>
      <c r="C5" s="119" t="s">
        <v>32</v>
      </c>
      <c r="D5" s="255" t="s">
        <v>35</v>
      </c>
      <c r="E5" s="119" t="s">
        <v>33</v>
      </c>
      <c r="F5" s="255" t="s">
        <v>36</v>
      </c>
      <c r="G5" s="119" t="s">
        <v>34</v>
      </c>
      <c r="H5" s="278" t="s">
        <v>103</v>
      </c>
      <c r="I5" s="278" t="s">
        <v>104</v>
      </c>
    </row>
    <row r="6" spans="1:9" ht="14.25">
      <c r="A6" s="120">
        <v>1966</v>
      </c>
      <c r="B6" s="121">
        <v>1140.4</v>
      </c>
      <c r="C6" s="122">
        <v>794</v>
      </c>
      <c r="D6" s="121">
        <v>657.8700000000002</v>
      </c>
      <c r="E6" s="113">
        <v>399</v>
      </c>
      <c r="F6" s="121">
        <v>661.43</v>
      </c>
      <c r="G6" s="113">
        <v>260</v>
      </c>
      <c r="H6" s="121">
        <v>670.16</v>
      </c>
      <c r="I6" s="113">
        <v>235</v>
      </c>
    </row>
    <row r="7" spans="1:9" ht="14.25">
      <c r="A7" s="120">
        <v>1967</v>
      </c>
      <c r="B7" s="121">
        <v>962.5</v>
      </c>
      <c r="C7" s="122">
        <v>794</v>
      </c>
      <c r="D7" s="121">
        <v>485.84</v>
      </c>
      <c r="E7" s="113">
        <v>399</v>
      </c>
      <c r="F7" s="121">
        <v>460.71000000000004</v>
      </c>
      <c r="G7" s="113">
        <v>260</v>
      </c>
      <c r="H7" s="121">
        <v>467.92</v>
      </c>
      <c r="I7" s="113">
        <v>235</v>
      </c>
    </row>
    <row r="8" spans="1:9" ht="14.25">
      <c r="A8" s="120">
        <v>1968</v>
      </c>
      <c r="B8" s="121">
        <v>1008</v>
      </c>
      <c r="C8" s="122">
        <v>794</v>
      </c>
      <c r="D8" s="121">
        <v>596.65</v>
      </c>
      <c r="E8" s="113">
        <v>399</v>
      </c>
      <c r="F8" s="121">
        <v>542.78</v>
      </c>
      <c r="G8" s="113">
        <v>260</v>
      </c>
      <c r="H8" s="121">
        <v>485.89</v>
      </c>
      <c r="I8" s="113">
        <v>235</v>
      </c>
    </row>
    <row r="9" spans="1:9" ht="14.25">
      <c r="A9" s="120">
        <v>1969</v>
      </c>
      <c r="B9" s="121">
        <v>677.4</v>
      </c>
      <c r="C9" s="122">
        <v>794</v>
      </c>
      <c r="D9" s="121">
        <v>363.8300000000001</v>
      </c>
      <c r="E9" s="113">
        <v>399</v>
      </c>
      <c r="F9" s="121">
        <v>359.34</v>
      </c>
      <c r="G9" s="113">
        <v>260</v>
      </c>
      <c r="H9" s="121">
        <v>310.28</v>
      </c>
      <c r="I9" s="113">
        <v>235</v>
      </c>
    </row>
    <row r="10" spans="1:9" ht="14.25">
      <c r="A10" s="120">
        <v>1970</v>
      </c>
      <c r="B10" s="121">
        <v>871.9</v>
      </c>
      <c r="C10" s="122">
        <v>794</v>
      </c>
      <c r="D10" s="121">
        <v>377.84</v>
      </c>
      <c r="E10" s="113">
        <v>399</v>
      </c>
      <c r="F10" s="121">
        <v>395.93</v>
      </c>
      <c r="G10" s="113">
        <v>260</v>
      </c>
      <c r="H10" s="121">
        <v>271.72</v>
      </c>
      <c r="I10" s="113">
        <v>235</v>
      </c>
    </row>
    <row r="11" spans="1:9" ht="14.25">
      <c r="A11" s="120">
        <v>1971</v>
      </c>
      <c r="B11" s="121">
        <v>604.5</v>
      </c>
      <c r="C11" s="122">
        <v>794</v>
      </c>
      <c r="D11" s="121">
        <v>362.1500000000001</v>
      </c>
      <c r="E11" s="113">
        <v>399</v>
      </c>
      <c r="F11" s="121">
        <v>354.5399999999999</v>
      </c>
      <c r="G11" s="113">
        <v>260</v>
      </c>
      <c r="H11" s="121">
        <v>221.89</v>
      </c>
      <c r="I11" s="113">
        <v>235</v>
      </c>
    </row>
    <row r="12" spans="1:9" ht="14.25">
      <c r="A12" s="120">
        <v>1972</v>
      </c>
      <c r="B12" s="121">
        <v>656.4</v>
      </c>
      <c r="C12" s="122">
        <v>794</v>
      </c>
      <c r="D12" s="121">
        <v>237.63000000000002</v>
      </c>
      <c r="E12" s="113">
        <v>399</v>
      </c>
      <c r="F12" s="121">
        <v>240.41000000000003</v>
      </c>
      <c r="G12" s="113">
        <v>260</v>
      </c>
      <c r="H12" s="121">
        <v>73.84</v>
      </c>
      <c r="I12" s="113">
        <v>235</v>
      </c>
    </row>
    <row r="13" spans="1:9" ht="14.25">
      <c r="A13" s="120">
        <v>1973</v>
      </c>
      <c r="B13" s="121">
        <v>619.9</v>
      </c>
      <c r="C13" s="122">
        <v>794</v>
      </c>
      <c r="D13" s="121">
        <v>334.48</v>
      </c>
      <c r="E13" s="113">
        <v>399</v>
      </c>
      <c r="F13" s="121">
        <v>303.41999999999996</v>
      </c>
      <c r="G13" s="113">
        <v>260</v>
      </c>
      <c r="H13" s="121">
        <v>165.48</v>
      </c>
      <c r="I13" s="113">
        <v>235</v>
      </c>
    </row>
    <row r="14" spans="1:9" ht="14.25">
      <c r="A14" s="120">
        <v>1974</v>
      </c>
      <c r="B14" s="121">
        <v>753.6</v>
      </c>
      <c r="C14" s="122">
        <v>794</v>
      </c>
      <c r="D14" s="121">
        <v>331.1600000000001</v>
      </c>
      <c r="E14" s="113">
        <v>399</v>
      </c>
      <c r="F14" s="121">
        <v>336.30000000000007</v>
      </c>
      <c r="G14" s="113">
        <v>260</v>
      </c>
      <c r="H14" s="121">
        <v>198.68</v>
      </c>
      <c r="I14" s="113">
        <v>235</v>
      </c>
    </row>
    <row r="15" spans="1:9" ht="14.25">
      <c r="A15" s="120">
        <v>1975</v>
      </c>
      <c r="B15" s="121">
        <v>752</v>
      </c>
      <c r="C15" s="122">
        <v>794</v>
      </c>
      <c r="D15" s="121">
        <v>520.7300000000001</v>
      </c>
      <c r="E15" s="113">
        <v>399</v>
      </c>
      <c r="F15" s="121">
        <v>467.6000000000001</v>
      </c>
      <c r="G15" s="113">
        <v>260</v>
      </c>
      <c r="H15" s="121">
        <v>299.12</v>
      </c>
      <c r="I15" s="113">
        <v>235</v>
      </c>
    </row>
    <row r="16" spans="1:9" ht="14.25">
      <c r="A16" s="120">
        <v>1976</v>
      </c>
      <c r="B16" s="121">
        <v>551.8</v>
      </c>
      <c r="C16" s="122">
        <v>794</v>
      </c>
      <c r="D16" s="121">
        <v>264.16999999999996</v>
      </c>
      <c r="E16" s="113">
        <v>399</v>
      </c>
      <c r="F16" s="121">
        <v>245.27000000000004</v>
      </c>
      <c r="G16" s="113">
        <v>260</v>
      </c>
      <c r="H16" s="121">
        <v>115.86</v>
      </c>
      <c r="I16" s="113">
        <v>235</v>
      </c>
    </row>
    <row r="17" spans="1:9" ht="14.25">
      <c r="A17" s="120">
        <v>1977</v>
      </c>
      <c r="B17" s="121">
        <v>660.6</v>
      </c>
      <c r="C17" s="122">
        <v>794</v>
      </c>
      <c r="D17" s="121">
        <v>312.75</v>
      </c>
      <c r="E17" s="113">
        <v>399</v>
      </c>
      <c r="F17" s="121">
        <v>277.43999999999994</v>
      </c>
      <c r="G17" s="113">
        <v>260</v>
      </c>
      <c r="H17" s="121">
        <v>123.13</v>
      </c>
      <c r="I17" s="113">
        <v>235</v>
      </c>
    </row>
    <row r="18" spans="1:9" ht="14.25">
      <c r="A18" s="120">
        <v>1978</v>
      </c>
      <c r="B18" s="121">
        <v>717.5</v>
      </c>
      <c r="C18" s="122">
        <v>794</v>
      </c>
      <c r="D18" s="121">
        <v>328.49</v>
      </c>
      <c r="E18" s="113">
        <v>399</v>
      </c>
      <c r="F18" s="121">
        <v>249.13000000000002</v>
      </c>
      <c r="G18" s="113">
        <v>260</v>
      </c>
      <c r="H18" s="121">
        <v>114.78</v>
      </c>
      <c r="I18" s="113">
        <v>235</v>
      </c>
    </row>
    <row r="19" spans="1:9" ht="14.25">
      <c r="A19" s="120">
        <v>1979</v>
      </c>
      <c r="B19" s="121">
        <v>699.8</v>
      </c>
      <c r="C19" s="122">
        <v>794</v>
      </c>
      <c r="D19" s="121">
        <v>418.62</v>
      </c>
      <c r="E19" s="113">
        <v>399</v>
      </c>
      <c r="F19" s="121">
        <v>313.17999999999995</v>
      </c>
      <c r="G19" s="113">
        <v>260</v>
      </c>
      <c r="H19" s="121">
        <v>146.65</v>
      </c>
      <c r="I19" s="113">
        <v>235</v>
      </c>
    </row>
    <row r="20" spans="1:9" ht="14.25">
      <c r="A20" s="120">
        <v>1980</v>
      </c>
      <c r="B20" s="121">
        <v>755</v>
      </c>
      <c r="C20" s="122">
        <v>794</v>
      </c>
      <c r="D20" s="121">
        <v>407.77</v>
      </c>
      <c r="E20" s="113">
        <v>399</v>
      </c>
      <c r="F20" s="121">
        <v>274.30000000000007</v>
      </c>
      <c r="G20" s="113">
        <v>260</v>
      </c>
      <c r="H20" s="121">
        <v>137.16</v>
      </c>
      <c r="I20" s="113">
        <v>235</v>
      </c>
    </row>
    <row r="21" spans="1:9" ht="14.25">
      <c r="A21" s="120">
        <v>1981</v>
      </c>
      <c r="B21" s="121">
        <v>873</v>
      </c>
      <c r="C21" s="122">
        <v>794</v>
      </c>
      <c r="D21" s="121">
        <v>453.5300000000001</v>
      </c>
      <c r="E21" s="113">
        <v>399</v>
      </c>
      <c r="F21" s="121">
        <v>336.58000000000004</v>
      </c>
      <c r="G21" s="113">
        <v>260</v>
      </c>
      <c r="H21" s="121">
        <v>225.79</v>
      </c>
      <c r="I21" s="113">
        <v>235</v>
      </c>
    </row>
    <row r="22" spans="1:9" ht="14.25">
      <c r="A22" s="120">
        <v>1982</v>
      </c>
      <c r="B22" s="121">
        <v>716</v>
      </c>
      <c r="C22" s="122">
        <v>794</v>
      </c>
      <c r="D22" s="121">
        <v>390.41999999999996</v>
      </c>
      <c r="E22" s="113">
        <v>399</v>
      </c>
      <c r="F22" s="121">
        <v>291.69</v>
      </c>
      <c r="G22" s="113">
        <v>260</v>
      </c>
      <c r="H22" s="121">
        <v>174.14</v>
      </c>
      <c r="I22" s="113">
        <v>235</v>
      </c>
    </row>
    <row r="23" spans="1:9" ht="14.25">
      <c r="A23" s="120">
        <v>1983</v>
      </c>
      <c r="B23" s="121">
        <v>719.3</v>
      </c>
      <c r="C23" s="122">
        <v>794</v>
      </c>
      <c r="D23" s="121">
        <v>461.89</v>
      </c>
      <c r="E23" s="113">
        <v>399</v>
      </c>
      <c r="F23" s="121">
        <v>368.28999999999996</v>
      </c>
      <c r="G23" s="113">
        <v>260</v>
      </c>
      <c r="H23" s="121">
        <v>173.62</v>
      </c>
      <c r="I23" s="113">
        <v>235</v>
      </c>
    </row>
    <row r="24" spans="1:9" ht="14.25">
      <c r="A24" s="120">
        <v>1984</v>
      </c>
      <c r="B24" s="121">
        <v>942.5</v>
      </c>
      <c r="C24" s="122">
        <v>794</v>
      </c>
      <c r="D24" s="121">
        <v>550.3800000000001</v>
      </c>
      <c r="E24" s="113">
        <v>399</v>
      </c>
      <c r="F24" s="121">
        <v>405.84</v>
      </c>
      <c r="G24" s="113">
        <v>260</v>
      </c>
      <c r="H24" s="121">
        <v>249.8</v>
      </c>
      <c r="I24" s="113">
        <v>235</v>
      </c>
    </row>
    <row r="25" spans="1:9" ht="14.25">
      <c r="A25" s="120">
        <v>1985</v>
      </c>
      <c r="B25" s="121">
        <v>615.9</v>
      </c>
      <c r="C25" s="122">
        <v>794</v>
      </c>
      <c r="D25" s="121">
        <v>341.85999999999996</v>
      </c>
      <c r="E25" s="113">
        <v>399</v>
      </c>
      <c r="F25" s="121">
        <v>272.33</v>
      </c>
      <c r="G25" s="113">
        <v>260</v>
      </c>
      <c r="H25" s="121">
        <v>170.65</v>
      </c>
      <c r="I25" s="113">
        <v>235</v>
      </c>
    </row>
    <row r="26" spans="1:9" ht="14.25">
      <c r="A26" s="120">
        <v>1986</v>
      </c>
      <c r="B26" s="121">
        <v>796.2</v>
      </c>
      <c r="C26" s="122">
        <v>794</v>
      </c>
      <c r="D26" s="121">
        <v>427.2100000000001</v>
      </c>
      <c r="E26" s="113">
        <v>399</v>
      </c>
      <c r="F26" s="121">
        <v>249.22</v>
      </c>
      <c r="G26" s="113">
        <v>260</v>
      </c>
      <c r="H26" s="121">
        <v>138.33</v>
      </c>
      <c r="I26" s="113">
        <v>235</v>
      </c>
    </row>
    <row r="27" spans="1:9" ht="14.25">
      <c r="A27" s="120">
        <v>1987</v>
      </c>
      <c r="B27" s="121">
        <v>887.6</v>
      </c>
      <c r="C27" s="122">
        <v>794</v>
      </c>
      <c r="D27" s="121">
        <v>521.62</v>
      </c>
      <c r="E27" s="113">
        <v>399</v>
      </c>
      <c r="F27" s="121">
        <v>313.42</v>
      </c>
      <c r="G27" s="113">
        <v>260</v>
      </c>
      <c r="H27" s="121">
        <v>250.25</v>
      </c>
      <c r="I27" s="113">
        <v>235</v>
      </c>
    </row>
    <row r="28" spans="1:9" ht="14.25">
      <c r="A28" s="120">
        <v>1988</v>
      </c>
      <c r="B28" s="121">
        <v>863.8</v>
      </c>
      <c r="C28" s="122">
        <v>794</v>
      </c>
      <c r="D28" s="121">
        <v>563.45</v>
      </c>
      <c r="E28" s="113">
        <v>399</v>
      </c>
      <c r="F28" s="121">
        <v>347.17999999999995</v>
      </c>
      <c r="G28" s="113">
        <v>260</v>
      </c>
      <c r="H28" s="121">
        <v>235.31</v>
      </c>
      <c r="I28" s="113">
        <v>235</v>
      </c>
    </row>
    <row r="29" spans="1:9" ht="14.25">
      <c r="A29" s="120">
        <v>1989</v>
      </c>
      <c r="B29" s="121">
        <v>630.5</v>
      </c>
      <c r="C29" s="122">
        <v>794</v>
      </c>
      <c r="D29" s="121">
        <v>363.27</v>
      </c>
      <c r="E29" s="113">
        <v>399</v>
      </c>
      <c r="F29" s="121">
        <v>215.71999999999997</v>
      </c>
      <c r="G29" s="113">
        <v>260</v>
      </c>
      <c r="H29" s="121">
        <v>154.82</v>
      </c>
      <c r="I29" s="113">
        <v>235</v>
      </c>
    </row>
    <row r="30" spans="1:9" ht="14.25">
      <c r="A30" s="120">
        <v>1990</v>
      </c>
      <c r="B30" s="121">
        <v>777.7</v>
      </c>
      <c r="C30" s="122">
        <v>794</v>
      </c>
      <c r="D30" s="121">
        <v>339.21999999999997</v>
      </c>
      <c r="E30" s="113">
        <v>399</v>
      </c>
      <c r="F30" s="121">
        <v>137.43</v>
      </c>
      <c r="G30" s="113">
        <v>260</v>
      </c>
      <c r="H30" s="121">
        <v>90.17</v>
      </c>
      <c r="I30" s="113">
        <v>235</v>
      </c>
    </row>
    <row r="31" spans="1:9" ht="14.25">
      <c r="A31" s="120">
        <v>1991</v>
      </c>
      <c r="B31" s="121">
        <v>696</v>
      </c>
      <c r="C31" s="122">
        <v>794</v>
      </c>
      <c r="D31" s="121">
        <v>367.37000000000006</v>
      </c>
      <c r="E31" s="113">
        <v>399</v>
      </c>
      <c r="F31" s="121">
        <v>193.33999999999997</v>
      </c>
      <c r="G31" s="113">
        <v>260</v>
      </c>
      <c r="H31" s="121">
        <v>188.63</v>
      </c>
      <c r="I31" s="113">
        <v>235</v>
      </c>
    </row>
    <row r="32" spans="1:9" ht="14.25">
      <c r="A32" s="120">
        <v>1992</v>
      </c>
      <c r="B32" s="121">
        <v>794.1</v>
      </c>
      <c r="C32" s="122">
        <v>794</v>
      </c>
      <c r="D32" s="121">
        <v>442.08</v>
      </c>
      <c r="E32" s="113">
        <v>399</v>
      </c>
      <c r="F32" s="121">
        <v>252.23999999999998</v>
      </c>
      <c r="G32" s="113">
        <v>260</v>
      </c>
      <c r="H32" s="121">
        <v>223.59</v>
      </c>
      <c r="I32" s="113">
        <v>235</v>
      </c>
    </row>
    <row r="33" spans="1:9" ht="14.25">
      <c r="A33" s="120">
        <v>1993</v>
      </c>
      <c r="B33" s="121">
        <v>988.8</v>
      </c>
      <c r="C33" s="122">
        <v>794</v>
      </c>
      <c r="D33" s="121">
        <v>627.94</v>
      </c>
      <c r="E33" s="113">
        <v>399</v>
      </c>
      <c r="F33" s="121">
        <v>280.96999999999997</v>
      </c>
      <c r="G33" s="113">
        <v>260</v>
      </c>
      <c r="H33" s="121">
        <v>272.97</v>
      </c>
      <c r="I33" s="113">
        <v>235</v>
      </c>
    </row>
    <row r="34" spans="1:9" ht="14.25">
      <c r="A34" s="120">
        <v>1994</v>
      </c>
      <c r="B34" s="121">
        <v>999.1</v>
      </c>
      <c r="C34" s="122">
        <v>794</v>
      </c>
      <c r="D34" s="121">
        <v>598.4200000000001</v>
      </c>
      <c r="E34" s="113">
        <v>399</v>
      </c>
      <c r="F34" s="121">
        <v>502.71</v>
      </c>
      <c r="G34" s="113">
        <v>260</v>
      </c>
      <c r="H34" s="121">
        <v>362.63</v>
      </c>
      <c r="I34" s="113">
        <v>235</v>
      </c>
    </row>
    <row r="35" spans="1:9" ht="14.25">
      <c r="A35" s="120">
        <v>1995</v>
      </c>
      <c r="B35" s="121">
        <v>886.5</v>
      </c>
      <c r="C35" s="122">
        <v>794</v>
      </c>
      <c r="D35" s="121">
        <v>614.6</v>
      </c>
      <c r="E35" s="113">
        <v>399</v>
      </c>
      <c r="F35" s="121">
        <v>411.55</v>
      </c>
      <c r="G35" s="113">
        <v>260</v>
      </c>
      <c r="H35" s="121">
        <v>335.84</v>
      </c>
      <c r="I35" s="113">
        <v>235</v>
      </c>
    </row>
    <row r="36" spans="1:9" ht="14.25">
      <c r="A36" s="120">
        <v>1996</v>
      </c>
      <c r="B36" s="121">
        <v>577.7</v>
      </c>
      <c r="C36" s="122">
        <v>794</v>
      </c>
      <c r="D36" s="121">
        <v>113.78</v>
      </c>
      <c r="E36" s="113">
        <v>399</v>
      </c>
      <c r="F36" s="121">
        <v>0</v>
      </c>
      <c r="G36" s="113">
        <v>260</v>
      </c>
      <c r="H36" s="121">
        <v>0</v>
      </c>
      <c r="I36" s="113">
        <v>235</v>
      </c>
    </row>
    <row r="37" spans="1:9" ht="14.25">
      <c r="A37" s="120">
        <v>1997</v>
      </c>
      <c r="B37" s="121">
        <v>728.5</v>
      </c>
      <c r="C37" s="122">
        <v>794</v>
      </c>
      <c r="D37" s="121">
        <v>372.2</v>
      </c>
      <c r="E37" s="113">
        <v>399</v>
      </c>
      <c r="F37" s="121">
        <v>186.29999999999998</v>
      </c>
      <c r="G37" s="113">
        <v>260</v>
      </c>
      <c r="H37" s="121">
        <v>130.35</v>
      </c>
      <c r="I37" s="113">
        <v>235</v>
      </c>
    </row>
    <row r="38" spans="1:9" ht="14.25">
      <c r="A38" s="120">
        <v>1998</v>
      </c>
      <c r="B38" s="121">
        <v>1009.6</v>
      </c>
      <c r="C38" s="122">
        <v>794</v>
      </c>
      <c r="D38" s="121">
        <v>487.5426919360991</v>
      </c>
      <c r="E38" s="113">
        <v>399</v>
      </c>
      <c r="F38" s="121">
        <v>134.4141456090946</v>
      </c>
      <c r="G38" s="113">
        <v>260</v>
      </c>
      <c r="H38" s="121">
        <v>125.79281159418886</v>
      </c>
      <c r="I38" s="113">
        <v>235</v>
      </c>
    </row>
    <row r="39" spans="1:9" ht="14.25">
      <c r="A39" s="120">
        <v>1999</v>
      </c>
      <c r="B39" s="121">
        <v>780</v>
      </c>
      <c r="C39" s="122">
        <v>794</v>
      </c>
      <c r="D39" s="121">
        <v>497.5466368033565</v>
      </c>
      <c r="E39" s="113">
        <v>399</v>
      </c>
      <c r="F39" s="121">
        <v>374.05269814439765</v>
      </c>
      <c r="G39" s="113">
        <v>260</v>
      </c>
      <c r="H39" s="121">
        <v>291.05611037915327</v>
      </c>
      <c r="I39" s="113">
        <v>235</v>
      </c>
    </row>
    <row r="40" spans="1:9" ht="14.25">
      <c r="A40" s="120">
        <v>2000</v>
      </c>
      <c r="B40" s="121">
        <v>970.4</v>
      </c>
      <c r="C40" s="122">
        <v>794</v>
      </c>
      <c r="D40" s="121">
        <v>434.2665543669094</v>
      </c>
      <c r="E40" s="113">
        <v>399</v>
      </c>
      <c r="F40" s="121">
        <v>212.06184066979299</v>
      </c>
      <c r="G40" s="113">
        <v>260</v>
      </c>
      <c r="H40" s="121">
        <v>153.91545135106668</v>
      </c>
      <c r="I40" s="113">
        <v>235</v>
      </c>
    </row>
    <row r="41" spans="1:9" ht="14.25">
      <c r="A41" s="120">
        <v>2001</v>
      </c>
      <c r="B41" s="121">
        <v>791.6</v>
      </c>
      <c r="C41" s="122">
        <v>794</v>
      </c>
      <c r="D41" s="121">
        <v>397.886145314686</v>
      </c>
      <c r="E41" s="113">
        <v>399</v>
      </c>
      <c r="F41" s="121">
        <v>139.7338432430681</v>
      </c>
      <c r="G41" s="113">
        <v>260</v>
      </c>
      <c r="H41" s="121">
        <v>111.5953786079366</v>
      </c>
      <c r="I41" s="113">
        <v>235</v>
      </c>
    </row>
    <row r="42" spans="1:9" ht="14.25">
      <c r="A42" s="120">
        <v>2002</v>
      </c>
      <c r="B42" s="121">
        <v>958.42</v>
      </c>
      <c r="C42" s="122">
        <v>794</v>
      </c>
      <c r="D42" s="121">
        <v>430.5432041042581</v>
      </c>
      <c r="E42" s="113">
        <v>399</v>
      </c>
      <c r="F42" s="121">
        <v>173.70041534949047</v>
      </c>
      <c r="G42" s="113">
        <v>260</v>
      </c>
      <c r="H42" s="121">
        <v>170.471712445763</v>
      </c>
      <c r="I42" s="113">
        <v>235</v>
      </c>
    </row>
    <row r="43" spans="1:9" ht="14.25">
      <c r="A43" s="120">
        <v>2003</v>
      </c>
      <c r="B43" s="122">
        <v>764.3</v>
      </c>
      <c r="C43" s="122">
        <v>794</v>
      </c>
      <c r="D43" s="122">
        <v>392.55403560450173</v>
      </c>
      <c r="E43" s="113">
        <v>399</v>
      </c>
      <c r="F43" s="122">
        <v>159.12235396128776</v>
      </c>
      <c r="G43" s="113">
        <v>260</v>
      </c>
      <c r="H43" s="122">
        <v>211</v>
      </c>
      <c r="I43" s="113">
        <v>235</v>
      </c>
    </row>
    <row r="44" spans="1:12" ht="15">
      <c r="A44" s="113">
        <v>2004</v>
      </c>
      <c r="B44" s="122">
        <v>870.4</v>
      </c>
      <c r="C44" s="122">
        <v>794</v>
      </c>
      <c r="D44" s="122">
        <v>353.7671038301776</v>
      </c>
      <c r="E44" s="113">
        <v>399</v>
      </c>
      <c r="F44" s="122">
        <v>164.6092801932314</v>
      </c>
      <c r="G44" s="113">
        <v>260</v>
      </c>
      <c r="H44" s="122">
        <v>183</v>
      </c>
      <c r="I44" s="113">
        <v>235</v>
      </c>
      <c r="L44" s="123"/>
    </row>
    <row r="45" spans="1:9" ht="12.75">
      <c r="A45" s="113">
        <v>2005</v>
      </c>
      <c r="B45" s="122">
        <v>795.2</v>
      </c>
      <c r="C45" s="122">
        <v>794</v>
      </c>
      <c r="D45" s="122">
        <v>383.8500243741436</v>
      </c>
      <c r="E45" s="113">
        <v>399</v>
      </c>
      <c r="F45" s="122">
        <v>131.78294214980406</v>
      </c>
      <c r="G45" s="113">
        <v>260</v>
      </c>
      <c r="H45" s="122">
        <v>183</v>
      </c>
      <c r="I45" s="113">
        <v>235</v>
      </c>
    </row>
    <row r="46" spans="1:9" ht="12.75">
      <c r="A46" s="113">
        <v>2006</v>
      </c>
      <c r="B46" s="122">
        <v>699</v>
      </c>
      <c r="C46" s="122">
        <v>794</v>
      </c>
      <c r="D46" s="122">
        <v>298.20416600611463</v>
      </c>
      <c r="E46" s="113">
        <v>399</v>
      </c>
      <c r="F46" s="122">
        <v>82.94781962426099</v>
      </c>
      <c r="G46" s="113">
        <v>260</v>
      </c>
      <c r="H46" s="122">
        <v>141</v>
      </c>
      <c r="I46" s="113">
        <v>235</v>
      </c>
    </row>
    <row r="47" spans="1:9" ht="12.75">
      <c r="A47" s="113">
        <v>2007</v>
      </c>
      <c r="B47" s="122">
        <v>964</v>
      </c>
      <c r="C47" s="122">
        <v>794</v>
      </c>
      <c r="D47" s="122">
        <v>402.2013622421414</v>
      </c>
      <c r="E47" s="113">
        <v>399</v>
      </c>
      <c r="F47" s="122">
        <v>156.83502474519173</v>
      </c>
      <c r="G47" s="113">
        <v>260</v>
      </c>
      <c r="H47" s="122">
        <v>491</v>
      </c>
      <c r="I47" s="113">
        <v>235</v>
      </c>
    </row>
    <row r="48" spans="1:9" ht="12.75">
      <c r="A48" s="113">
        <v>2008</v>
      </c>
      <c r="B48" s="122">
        <v>782</v>
      </c>
      <c r="C48" s="122">
        <v>794</v>
      </c>
      <c r="D48" s="122">
        <v>413.8321638342147</v>
      </c>
      <c r="E48" s="113">
        <v>399</v>
      </c>
      <c r="F48" s="122">
        <v>203.69768948676642</v>
      </c>
      <c r="G48" s="113">
        <v>260</v>
      </c>
      <c r="H48" s="122">
        <v>450.1</v>
      </c>
      <c r="I48" s="113">
        <v>235</v>
      </c>
    </row>
    <row r="49" spans="1:9" ht="12.75">
      <c r="A49" s="113">
        <v>2009</v>
      </c>
      <c r="B49" s="122">
        <v>636</v>
      </c>
      <c r="C49" s="122">
        <v>794</v>
      </c>
      <c r="D49" s="122">
        <v>166.87923831191506</v>
      </c>
      <c r="E49" s="113">
        <v>399</v>
      </c>
      <c r="F49" s="122">
        <v>48.97139067651608</v>
      </c>
      <c r="G49" s="113">
        <v>260</v>
      </c>
      <c r="H49" s="122">
        <v>272</v>
      </c>
      <c r="I49" s="113">
        <v>235</v>
      </c>
    </row>
    <row r="50" spans="1:9" ht="12.75">
      <c r="A50" s="113">
        <v>2010</v>
      </c>
      <c r="B50" s="122">
        <v>914</v>
      </c>
      <c r="C50" s="122">
        <v>794</v>
      </c>
      <c r="D50" s="122">
        <v>388.54676084897187</v>
      </c>
      <c r="E50" s="113">
        <v>399</v>
      </c>
      <c r="F50" s="122">
        <v>176.04994023142208</v>
      </c>
      <c r="G50" s="113">
        <v>260</v>
      </c>
      <c r="H50" s="122">
        <v>530</v>
      </c>
      <c r="I50" s="113">
        <v>235</v>
      </c>
    </row>
    <row r="51" spans="1:9" ht="12.75">
      <c r="A51" s="113">
        <v>2011</v>
      </c>
      <c r="B51" s="122">
        <v>675.4999999999999</v>
      </c>
      <c r="C51" s="122">
        <v>794</v>
      </c>
      <c r="D51" s="122">
        <v>328.82904819633785</v>
      </c>
      <c r="E51" s="113">
        <v>399</v>
      </c>
      <c r="F51" s="122">
        <v>228.67705586994776</v>
      </c>
      <c r="G51" s="113">
        <v>260</v>
      </c>
      <c r="H51" s="122">
        <v>320</v>
      </c>
      <c r="I51" s="113">
        <v>235</v>
      </c>
    </row>
    <row r="52" spans="1:9" s="168" customFormat="1" ht="12.75">
      <c r="A52" s="122">
        <v>2012</v>
      </c>
      <c r="B52" s="122">
        <v>745.7399999999999</v>
      </c>
      <c r="C52" s="122">
        <v>794</v>
      </c>
      <c r="D52" s="122">
        <v>182.8973458024759</v>
      </c>
      <c r="E52" s="113">
        <v>399</v>
      </c>
      <c r="F52" s="122">
        <v>75.86954964502326</v>
      </c>
      <c r="G52" s="113">
        <v>260</v>
      </c>
      <c r="H52" s="122">
        <f>AVERAGE(H5:H51)</f>
        <v>235.0735100951763</v>
      </c>
      <c r="I52" s="113">
        <v>235</v>
      </c>
    </row>
    <row r="53" spans="1:9" ht="12.75">
      <c r="A53" s="113">
        <v>2013</v>
      </c>
      <c r="B53" s="122">
        <v>689.1</v>
      </c>
      <c r="C53" s="122">
        <v>794</v>
      </c>
      <c r="D53" s="122">
        <v>249.01961560818708</v>
      </c>
      <c r="E53" s="113">
        <v>399</v>
      </c>
      <c r="F53" s="122">
        <v>87.1798010999647</v>
      </c>
      <c r="G53" s="113">
        <v>260</v>
      </c>
      <c r="H53" s="122">
        <v>273</v>
      </c>
      <c r="I53" s="113">
        <v>235</v>
      </c>
    </row>
    <row r="54" spans="1:9" ht="12.75">
      <c r="A54" s="113">
        <v>2014</v>
      </c>
      <c r="B54" s="122">
        <v>826.6</v>
      </c>
      <c r="C54" s="122">
        <v>794</v>
      </c>
      <c r="D54" s="122">
        <v>278.339666272063</v>
      </c>
      <c r="E54" s="113">
        <v>399</v>
      </c>
      <c r="F54" s="122">
        <v>74.59144585720736</v>
      </c>
      <c r="G54" s="113">
        <v>260</v>
      </c>
      <c r="H54" s="122">
        <v>320</v>
      </c>
      <c r="I54" s="113">
        <v>235</v>
      </c>
    </row>
    <row r="55" spans="1:9" ht="12.75">
      <c r="A55" s="113">
        <v>2015</v>
      </c>
      <c r="B55" s="122">
        <v>840</v>
      </c>
      <c r="C55" s="122">
        <v>794</v>
      </c>
      <c r="D55" s="122">
        <v>328.003891552852</v>
      </c>
      <c r="E55" s="113">
        <v>399</v>
      </c>
      <c r="F55" s="122">
        <v>127.4940309200601</v>
      </c>
      <c r="G55" s="113">
        <v>260</v>
      </c>
      <c r="H55" s="122">
        <v>277</v>
      </c>
      <c r="I55" s="113">
        <v>235</v>
      </c>
    </row>
  </sheetData>
  <sheetProtection/>
  <mergeCells count="2">
    <mergeCell ref="A2:H2"/>
    <mergeCell ref="A3:H3"/>
  </mergeCells>
  <printOptions/>
  <pageMargins left="0.787401575" right="0.2" top="0.36" bottom="0.38" header="0.24" footer="0.19"/>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2:L79"/>
  <sheetViews>
    <sheetView zoomScale="115" zoomScaleNormal="115" zoomScalePageLayoutView="0" workbookViewId="0" topLeftCell="A1">
      <pane ySplit="5" topLeftCell="A54" activePane="bottomLeft" state="frozen"/>
      <selection pane="topLeft" activeCell="A1" sqref="A1"/>
      <selection pane="bottomLeft" activeCell="C73" sqref="C73"/>
    </sheetView>
  </sheetViews>
  <sheetFormatPr defaultColWidth="11.421875" defaultRowHeight="12.75"/>
  <cols>
    <col min="1" max="1" width="16.140625" style="0" bestFit="1" customWidth="1"/>
    <col min="2" max="2" width="10.421875" style="113" bestFit="1" customWidth="1"/>
    <col min="3" max="10" width="10.00390625" style="113" customWidth="1"/>
    <col min="11" max="11" width="10.00390625" style="168" customWidth="1"/>
  </cols>
  <sheetData>
    <row r="2" spans="1:11" s="118" customFormat="1" ht="20.25">
      <c r="A2" s="399" t="s">
        <v>37</v>
      </c>
      <c r="B2" s="399"/>
      <c r="C2" s="399"/>
      <c r="D2" s="399"/>
      <c r="E2" s="399"/>
      <c r="F2" s="399"/>
      <c r="G2" s="399"/>
      <c r="H2" s="399"/>
      <c r="I2" s="399"/>
      <c r="J2" s="261"/>
      <c r="K2" s="262"/>
    </row>
    <row r="3" spans="1:11" s="118" customFormat="1" ht="20.25">
      <c r="A3" s="399" t="s">
        <v>83</v>
      </c>
      <c r="B3" s="399"/>
      <c r="C3" s="399"/>
      <c r="D3" s="399"/>
      <c r="E3" s="399"/>
      <c r="F3" s="399"/>
      <c r="G3" s="399"/>
      <c r="H3" s="399"/>
      <c r="I3" s="399"/>
      <c r="J3" s="261"/>
      <c r="K3" s="262"/>
    </row>
    <row r="4" ht="10.5" customHeight="1"/>
    <row r="5" spans="1:11" ht="30" customHeight="1">
      <c r="A5" s="124"/>
      <c r="B5" s="125" t="s">
        <v>38</v>
      </c>
      <c r="C5" s="126" t="s">
        <v>51</v>
      </c>
      <c r="D5" s="402" t="s">
        <v>39</v>
      </c>
      <c r="E5" s="403"/>
      <c r="F5" s="402" t="s">
        <v>40</v>
      </c>
      <c r="G5" s="403"/>
      <c r="H5" s="400" t="s">
        <v>71</v>
      </c>
      <c r="I5" s="401"/>
      <c r="J5" s="400" t="s">
        <v>70</v>
      </c>
      <c r="K5" s="401"/>
    </row>
    <row r="6" spans="1:9" ht="14.25">
      <c r="A6" s="127"/>
      <c r="B6" s="128">
        <v>1966</v>
      </c>
      <c r="C6" s="129">
        <v>1139.8</v>
      </c>
      <c r="D6" s="130">
        <v>657.87</v>
      </c>
      <c r="E6" s="131">
        <f>D6/C6</f>
        <v>0.5771802070538691</v>
      </c>
      <c r="F6" s="130">
        <v>661.43</v>
      </c>
      <c r="G6" s="131">
        <f>F6/C6</f>
        <v>0.580303562028426</v>
      </c>
      <c r="H6" s="130">
        <v>670.16</v>
      </c>
      <c r="I6" s="131">
        <f>H6/C6</f>
        <v>0.5879628004913142</v>
      </c>
    </row>
    <row r="7" spans="1:9" ht="14.25">
      <c r="A7" s="127"/>
      <c r="B7" s="128">
        <v>1967</v>
      </c>
      <c r="C7" s="129">
        <v>962.5</v>
      </c>
      <c r="D7" s="130">
        <v>485.84</v>
      </c>
      <c r="E7" s="131">
        <f>D7/C7</f>
        <v>0.5047688311688311</v>
      </c>
      <c r="F7" s="130">
        <v>460.71</v>
      </c>
      <c r="G7" s="131">
        <f>F7/C7</f>
        <v>0.47865974025974023</v>
      </c>
      <c r="H7" s="130">
        <v>467.92</v>
      </c>
      <c r="I7" s="131">
        <f>H7/C7</f>
        <v>0.4861506493506494</v>
      </c>
    </row>
    <row r="8" spans="1:9" ht="14.25">
      <c r="A8" s="127"/>
      <c r="B8" s="128">
        <v>1968</v>
      </c>
      <c r="C8" s="129">
        <v>1008</v>
      </c>
      <c r="D8" s="130">
        <v>596.65</v>
      </c>
      <c r="E8" s="131">
        <f>D8/C8</f>
        <v>0.5919146825396825</v>
      </c>
      <c r="F8" s="130">
        <v>542.78</v>
      </c>
      <c r="G8" s="131">
        <f>F8/C8</f>
        <v>0.5384722222222222</v>
      </c>
      <c r="H8" s="130">
        <v>485.89</v>
      </c>
      <c r="I8" s="131">
        <f>H8/C8</f>
        <v>0.48203373015873013</v>
      </c>
    </row>
    <row r="9" spans="1:9" ht="14.25">
      <c r="A9" s="127"/>
      <c r="B9" s="128">
        <v>1969</v>
      </c>
      <c r="C9" s="129">
        <v>677.4</v>
      </c>
      <c r="D9" s="130">
        <v>363.83</v>
      </c>
      <c r="E9" s="131">
        <f>D9/C9</f>
        <v>0.5370977266017124</v>
      </c>
      <c r="F9" s="130">
        <v>359.34</v>
      </c>
      <c r="G9" s="131">
        <f>F9/C9</f>
        <v>0.5304694419840567</v>
      </c>
      <c r="H9" s="130">
        <v>310.28</v>
      </c>
      <c r="I9" s="131">
        <f>H9/C9</f>
        <v>0.45804546796575135</v>
      </c>
    </row>
    <row r="10" spans="1:9" ht="14.25">
      <c r="A10" s="132"/>
      <c r="B10" s="133">
        <v>1970</v>
      </c>
      <c r="C10" s="134">
        <v>871.9</v>
      </c>
      <c r="D10" s="135">
        <v>377.84</v>
      </c>
      <c r="E10" s="131">
        <f>D10/C10</f>
        <v>0.43335244867530676</v>
      </c>
      <c r="F10" s="135">
        <v>395.93</v>
      </c>
      <c r="G10" s="131">
        <f>F10/C10</f>
        <v>0.4541002408533089</v>
      </c>
      <c r="H10" s="135">
        <v>271.72</v>
      </c>
      <c r="I10" s="131">
        <f>H10/C10</f>
        <v>0.311641243261842</v>
      </c>
    </row>
    <row r="11" spans="1:9" ht="15">
      <c r="A11" s="136" t="s">
        <v>41</v>
      </c>
      <c r="B11" s="137"/>
      <c r="C11" s="138">
        <f>SUM(C6:C10)</f>
        <v>4659.6</v>
      </c>
      <c r="D11" s="139">
        <f>SUM(D6:D10)</f>
        <v>2482.03</v>
      </c>
      <c r="E11" s="140"/>
      <c r="F11" s="139">
        <f>SUM(F6:F10)</f>
        <v>2420.1899999999996</v>
      </c>
      <c r="G11" s="140"/>
      <c r="H11" s="139">
        <f>SUM(H6:H10)</f>
        <v>2205.97</v>
      </c>
      <c r="I11" s="140"/>
    </row>
    <row r="12" spans="1:9" ht="15">
      <c r="A12" s="141" t="s">
        <v>42</v>
      </c>
      <c r="B12" s="142"/>
      <c r="C12" s="143">
        <f>AVERAGE(C6:C10)</f>
        <v>931.9200000000001</v>
      </c>
      <c r="D12" s="144">
        <f>AVERAGE(D6:D10)</f>
        <v>496.40600000000006</v>
      </c>
      <c r="E12" s="145">
        <f aca="true" t="shared" si="0" ref="E12:E17">D12/C12</f>
        <v>0.5326701862820843</v>
      </c>
      <c r="F12" s="144">
        <f>AVERAGE(F6:F10)</f>
        <v>484.0379999999999</v>
      </c>
      <c r="G12" s="145">
        <f aca="true" t="shared" si="1" ref="G12:G17">F12/C12</f>
        <v>0.5193986608292556</v>
      </c>
      <c r="H12" s="144">
        <f>AVERAGE(H6:H10)</f>
        <v>441.19399999999996</v>
      </c>
      <c r="I12" s="145">
        <f aca="true" t="shared" si="2" ref="I12:I17">H12/C12</f>
        <v>0.4734247574899132</v>
      </c>
    </row>
    <row r="13" spans="1:9" ht="14.25">
      <c r="A13" s="146"/>
      <c r="B13" s="147">
        <v>1971</v>
      </c>
      <c r="C13" s="148">
        <v>604.5</v>
      </c>
      <c r="D13" s="149">
        <v>362.15</v>
      </c>
      <c r="E13" s="131">
        <f t="shared" si="0"/>
        <v>0.5990901571546733</v>
      </c>
      <c r="F13" s="149">
        <v>354.54</v>
      </c>
      <c r="G13" s="131">
        <f t="shared" si="1"/>
        <v>0.5865012406947891</v>
      </c>
      <c r="H13" s="149">
        <v>221.89</v>
      </c>
      <c r="I13" s="131">
        <f t="shared" si="2"/>
        <v>0.36706368899917285</v>
      </c>
    </row>
    <row r="14" spans="1:9" ht="14.25">
      <c r="A14" s="127"/>
      <c r="B14" s="128">
        <v>1972</v>
      </c>
      <c r="C14" s="129">
        <v>656</v>
      </c>
      <c r="D14" s="130">
        <v>237.63</v>
      </c>
      <c r="E14" s="131">
        <f t="shared" si="0"/>
        <v>0.3622408536585366</v>
      </c>
      <c r="F14" s="130">
        <v>240.41</v>
      </c>
      <c r="G14" s="131">
        <f t="shared" si="1"/>
        <v>0.36647865853658534</v>
      </c>
      <c r="H14" s="130">
        <v>73.84</v>
      </c>
      <c r="I14" s="131">
        <f t="shared" si="2"/>
        <v>0.1125609756097561</v>
      </c>
    </row>
    <row r="15" spans="1:9" ht="14.25">
      <c r="A15" s="127"/>
      <c r="B15" s="128">
        <v>1973</v>
      </c>
      <c r="C15" s="129">
        <v>630.1</v>
      </c>
      <c r="D15" s="130">
        <v>334.48</v>
      </c>
      <c r="E15" s="131">
        <f t="shared" si="0"/>
        <v>0.5308363751785431</v>
      </c>
      <c r="F15" s="130">
        <v>303.42</v>
      </c>
      <c r="G15" s="131">
        <f t="shared" si="1"/>
        <v>0.4815426122837645</v>
      </c>
      <c r="H15" s="130">
        <v>165.48</v>
      </c>
      <c r="I15" s="131">
        <f t="shared" si="2"/>
        <v>0.262624980161879</v>
      </c>
    </row>
    <row r="16" spans="1:9" ht="14.25">
      <c r="A16" s="127"/>
      <c r="B16" s="128">
        <v>1974</v>
      </c>
      <c r="C16" s="129">
        <v>753.6</v>
      </c>
      <c r="D16" s="130">
        <v>331.16</v>
      </c>
      <c r="E16" s="131">
        <f t="shared" si="0"/>
        <v>0.4394373673036094</v>
      </c>
      <c r="F16" s="130">
        <v>336.3</v>
      </c>
      <c r="G16" s="131">
        <f t="shared" si="1"/>
        <v>0.4462579617834395</v>
      </c>
      <c r="H16" s="130">
        <v>198.68</v>
      </c>
      <c r="I16" s="131">
        <f t="shared" si="2"/>
        <v>0.2636411889596603</v>
      </c>
    </row>
    <row r="17" spans="1:9" ht="14.25">
      <c r="A17" s="132"/>
      <c r="B17" s="133">
        <v>1975</v>
      </c>
      <c r="C17" s="134">
        <v>752</v>
      </c>
      <c r="D17" s="130">
        <v>520.73</v>
      </c>
      <c r="E17" s="131">
        <f t="shared" si="0"/>
        <v>0.6924601063829787</v>
      </c>
      <c r="F17" s="130">
        <v>467.6</v>
      </c>
      <c r="G17" s="131">
        <f t="shared" si="1"/>
        <v>0.6218085106382979</v>
      </c>
      <c r="H17" s="130">
        <v>299.12</v>
      </c>
      <c r="I17" s="131">
        <f t="shared" si="2"/>
        <v>0.39776595744680854</v>
      </c>
    </row>
    <row r="18" spans="1:9" ht="15">
      <c r="A18" s="136" t="s">
        <v>43</v>
      </c>
      <c r="B18" s="137"/>
      <c r="C18" s="138">
        <f>SUM(C13:C17)</f>
        <v>3396.2</v>
      </c>
      <c r="D18" s="139">
        <f>SUM(D13:D17)</f>
        <v>1786.15</v>
      </c>
      <c r="E18" s="140"/>
      <c r="F18" s="139">
        <f>SUM(F13:F17)</f>
        <v>1702.27</v>
      </c>
      <c r="G18" s="140"/>
      <c r="H18" s="139">
        <f>SUM(H13:H17)</f>
        <v>959.0100000000001</v>
      </c>
      <c r="I18" s="140"/>
    </row>
    <row r="19" spans="1:9" ht="15">
      <c r="A19" s="141" t="s">
        <v>42</v>
      </c>
      <c r="B19" s="142"/>
      <c r="C19" s="143">
        <f>AVERAGE(C13:C17)</f>
        <v>679.24</v>
      </c>
      <c r="D19" s="144">
        <f>AVERAGE(D13:D17)</f>
        <v>357.23</v>
      </c>
      <c r="E19" s="145">
        <f aca="true" t="shared" si="3" ref="E19:E24">D19/C19</f>
        <v>0.5259260349802721</v>
      </c>
      <c r="F19" s="144">
        <f>AVERAGE(F13:F17)</f>
        <v>340.454</v>
      </c>
      <c r="G19" s="145">
        <f aca="true" t="shared" si="4" ref="G19:G24">F19/C19</f>
        <v>0.5012278428832224</v>
      </c>
      <c r="H19" s="144">
        <f>AVERAGE(H13:H17)</f>
        <v>191.80200000000002</v>
      </c>
      <c r="I19" s="145">
        <f aca="true" t="shared" si="5" ref="I19:I24">H19/C19</f>
        <v>0.28237736293504506</v>
      </c>
    </row>
    <row r="20" spans="1:9" ht="14.25">
      <c r="A20" s="146"/>
      <c r="B20" s="147">
        <v>1976</v>
      </c>
      <c r="C20" s="148">
        <v>551.8</v>
      </c>
      <c r="D20" s="130">
        <v>264.17</v>
      </c>
      <c r="E20" s="131">
        <f t="shared" si="3"/>
        <v>0.4787422979340341</v>
      </c>
      <c r="F20" s="130">
        <v>245.27</v>
      </c>
      <c r="G20" s="131">
        <f t="shared" si="4"/>
        <v>0.44449075752084094</v>
      </c>
      <c r="H20" s="130">
        <v>115.86</v>
      </c>
      <c r="I20" s="131">
        <f t="shared" si="5"/>
        <v>0.2099673794853208</v>
      </c>
    </row>
    <row r="21" spans="1:9" ht="14.25">
      <c r="A21" s="127"/>
      <c r="B21" s="128">
        <v>1977</v>
      </c>
      <c r="C21" s="129">
        <v>643.3</v>
      </c>
      <c r="D21" s="130">
        <v>312.75</v>
      </c>
      <c r="E21" s="131">
        <f t="shared" si="3"/>
        <v>0.48616508627390026</v>
      </c>
      <c r="F21" s="130">
        <v>277.44</v>
      </c>
      <c r="G21" s="131">
        <f t="shared" si="4"/>
        <v>0.4312762319291155</v>
      </c>
      <c r="H21" s="130">
        <v>123.13</v>
      </c>
      <c r="I21" s="131">
        <f t="shared" si="5"/>
        <v>0.19140369967355822</v>
      </c>
    </row>
    <row r="22" spans="1:9" ht="14.25">
      <c r="A22" s="127"/>
      <c r="B22" s="128">
        <v>1978</v>
      </c>
      <c r="C22" s="129">
        <v>717.5</v>
      </c>
      <c r="D22" s="130">
        <v>328.49</v>
      </c>
      <c r="E22" s="131">
        <f t="shared" si="3"/>
        <v>0.4578257839721254</v>
      </c>
      <c r="F22" s="130">
        <v>249.13</v>
      </c>
      <c r="G22" s="131">
        <f t="shared" si="4"/>
        <v>0.3472195121951219</v>
      </c>
      <c r="H22" s="130">
        <v>114.78</v>
      </c>
      <c r="I22" s="131">
        <f t="shared" si="5"/>
        <v>0.15997212543554007</v>
      </c>
    </row>
    <row r="23" spans="1:9" ht="14.25">
      <c r="A23" s="127"/>
      <c r="B23" s="128">
        <v>1979</v>
      </c>
      <c r="C23" s="129">
        <v>740.3</v>
      </c>
      <c r="D23" s="130">
        <v>418.62</v>
      </c>
      <c r="E23" s="131">
        <f t="shared" si="3"/>
        <v>0.5654734567067405</v>
      </c>
      <c r="F23" s="130">
        <v>313.18</v>
      </c>
      <c r="G23" s="131">
        <f t="shared" si="4"/>
        <v>0.42304471160340407</v>
      </c>
      <c r="H23" s="130">
        <v>146.65</v>
      </c>
      <c r="I23" s="131">
        <f t="shared" si="5"/>
        <v>0.19809536674321224</v>
      </c>
    </row>
    <row r="24" spans="1:9" ht="14.25">
      <c r="A24" s="132"/>
      <c r="B24" s="133">
        <v>1980</v>
      </c>
      <c r="C24" s="134">
        <v>755</v>
      </c>
      <c r="D24" s="130">
        <v>407.77</v>
      </c>
      <c r="E24" s="131">
        <f t="shared" si="3"/>
        <v>0.540092715231788</v>
      </c>
      <c r="F24" s="130">
        <v>274.3</v>
      </c>
      <c r="G24" s="131">
        <f t="shared" si="4"/>
        <v>0.3633112582781457</v>
      </c>
      <c r="H24" s="130">
        <v>137.16</v>
      </c>
      <c r="I24" s="131">
        <f t="shared" si="5"/>
        <v>0.1816688741721854</v>
      </c>
    </row>
    <row r="25" spans="1:9" ht="15">
      <c r="A25" s="136" t="s">
        <v>44</v>
      </c>
      <c r="B25" s="137"/>
      <c r="C25" s="138">
        <f>SUM(C20:C24)</f>
        <v>3407.8999999999996</v>
      </c>
      <c r="D25" s="139">
        <f>SUM(D20:D24)</f>
        <v>1731.8000000000002</v>
      </c>
      <c r="E25" s="140"/>
      <c r="F25" s="139">
        <f>SUM(F20:F24)</f>
        <v>1359.32</v>
      </c>
      <c r="G25" s="140"/>
      <c r="H25" s="139">
        <f>SUM(H20:H24)</f>
        <v>637.5799999999999</v>
      </c>
      <c r="I25" s="140"/>
    </row>
    <row r="26" spans="1:9" ht="15">
      <c r="A26" s="141" t="s">
        <v>42</v>
      </c>
      <c r="B26" s="142"/>
      <c r="C26" s="143">
        <f>AVERAGE(C20:C24)</f>
        <v>681.5799999999999</v>
      </c>
      <c r="D26" s="144">
        <f>AVERAGE(D20:D24)</f>
        <v>346.36</v>
      </c>
      <c r="E26" s="145">
        <f aca="true" t="shared" si="6" ref="E26:E31">D26/C26</f>
        <v>0.5081721881510608</v>
      </c>
      <c r="F26" s="144">
        <f>AVERAGE(F20:F24)</f>
        <v>271.864</v>
      </c>
      <c r="G26" s="145">
        <f aca="true" t="shared" si="7" ref="G26:G31">F26/C26</f>
        <v>0.39887320637342644</v>
      </c>
      <c r="H26" s="144">
        <f>AVERAGE(H20:H24)</f>
        <v>127.51599999999999</v>
      </c>
      <c r="I26" s="145">
        <f aca="true" t="shared" si="8" ref="I26:I31">H26/C26</f>
        <v>0.18708882302884475</v>
      </c>
    </row>
    <row r="27" spans="1:9" ht="14.25">
      <c r="A27" s="146"/>
      <c r="B27" s="147">
        <v>1981</v>
      </c>
      <c r="C27" s="148">
        <v>873</v>
      </c>
      <c r="D27" s="130">
        <v>453.53</v>
      </c>
      <c r="E27" s="131">
        <f t="shared" si="6"/>
        <v>0.5195074455899198</v>
      </c>
      <c r="F27" s="130">
        <v>336.58</v>
      </c>
      <c r="G27" s="131">
        <f t="shared" si="7"/>
        <v>0.38554410080183277</v>
      </c>
      <c r="H27" s="130">
        <v>225.79</v>
      </c>
      <c r="I27" s="131">
        <f t="shared" si="8"/>
        <v>0.2586368843069874</v>
      </c>
    </row>
    <row r="28" spans="1:9" ht="14.25">
      <c r="A28" s="127"/>
      <c r="B28" s="128">
        <v>1982</v>
      </c>
      <c r="C28" s="129">
        <v>716</v>
      </c>
      <c r="D28" s="130">
        <v>390.42</v>
      </c>
      <c r="E28" s="131">
        <f t="shared" si="6"/>
        <v>0.5452793296089385</v>
      </c>
      <c r="F28" s="130">
        <v>291.69</v>
      </c>
      <c r="G28" s="131">
        <f t="shared" si="7"/>
        <v>0.4073882681564246</v>
      </c>
      <c r="H28" s="130">
        <v>174.14</v>
      </c>
      <c r="I28" s="131">
        <f t="shared" si="8"/>
        <v>0.24321229050279328</v>
      </c>
    </row>
    <row r="29" spans="1:9" ht="14.25">
      <c r="A29" s="127"/>
      <c r="B29" s="128">
        <v>1983</v>
      </c>
      <c r="C29" s="129">
        <v>719.3</v>
      </c>
      <c r="D29" s="130">
        <v>461.89</v>
      </c>
      <c r="E29" s="131">
        <f t="shared" si="6"/>
        <v>0.6421381899068539</v>
      </c>
      <c r="F29" s="130">
        <v>368.29</v>
      </c>
      <c r="G29" s="131">
        <f t="shared" si="7"/>
        <v>0.5120116780202976</v>
      </c>
      <c r="H29" s="130">
        <v>173.62</v>
      </c>
      <c r="I29" s="131">
        <f t="shared" si="8"/>
        <v>0.24137355762546922</v>
      </c>
    </row>
    <row r="30" spans="1:9" ht="14.25">
      <c r="A30" s="127"/>
      <c r="B30" s="128">
        <v>1984</v>
      </c>
      <c r="C30" s="129">
        <v>942.5</v>
      </c>
      <c r="D30" s="130">
        <v>550.39</v>
      </c>
      <c r="E30" s="131">
        <f t="shared" si="6"/>
        <v>0.5839681697612732</v>
      </c>
      <c r="F30" s="130">
        <v>405.84</v>
      </c>
      <c r="G30" s="131">
        <f t="shared" si="7"/>
        <v>0.4305994694960212</v>
      </c>
      <c r="H30" s="130">
        <v>249.8</v>
      </c>
      <c r="I30" s="131">
        <f t="shared" si="8"/>
        <v>0.2650397877984085</v>
      </c>
    </row>
    <row r="31" spans="1:9" ht="14.25">
      <c r="A31" s="132"/>
      <c r="B31" s="133">
        <v>1985</v>
      </c>
      <c r="C31" s="134">
        <v>615.9</v>
      </c>
      <c r="D31" s="130">
        <v>341.86</v>
      </c>
      <c r="E31" s="131">
        <f t="shared" si="6"/>
        <v>0.5550576392271473</v>
      </c>
      <c r="F31" s="130">
        <v>272.33</v>
      </c>
      <c r="G31" s="131">
        <f t="shared" si="7"/>
        <v>0.44216593602857607</v>
      </c>
      <c r="H31" s="130">
        <v>170.65</v>
      </c>
      <c r="I31" s="131">
        <f t="shared" si="8"/>
        <v>0.2770742003572009</v>
      </c>
    </row>
    <row r="32" spans="1:9" ht="15">
      <c r="A32" s="136" t="s">
        <v>45</v>
      </c>
      <c r="B32" s="137"/>
      <c r="C32" s="138">
        <f>SUM(C27:C31)</f>
        <v>3866.7000000000003</v>
      </c>
      <c r="D32" s="139">
        <f>SUM(D27:D31)</f>
        <v>2198.09</v>
      </c>
      <c r="E32" s="140"/>
      <c r="F32" s="139">
        <f>SUM(F27:F31)</f>
        <v>1674.7299999999998</v>
      </c>
      <c r="G32" s="140"/>
      <c r="H32" s="139">
        <f>SUM(H27:H31)</f>
        <v>993.9999999999999</v>
      </c>
      <c r="I32" s="140"/>
    </row>
    <row r="33" spans="1:9" ht="15">
      <c r="A33" s="141" t="s">
        <v>42</v>
      </c>
      <c r="B33" s="142"/>
      <c r="C33" s="143">
        <f>AVERAGE(C27:C31)</f>
        <v>773.34</v>
      </c>
      <c r="D33" s="144">
        <f>AVERAGE(D27:D31)</f>
        <v>439.61800000000005</v>
      </c>
      <c r="E33" s="145">
        <f aca="true" t="shared" si="9" ref="E33:E38">D33/C33</f>
        <v>0.5684666511495591</v>
      </c>
      <c r="F33" s="144">
        <f>AVERAGE(F27:F31)</f>
        <v>334.94599999999997</v>
      </c>
      <c r="G33" s="145">
        <f aca="true" t="shared" si="10" ref="G33:G38">F33/C33</f>
        <v>0.4331160938267773</v>
      </c>
      <c r="H33" s="144">
        <f>AVERAGE(H27:H31)</f>
        <v>198.79999999999998</v>
      </c>
      <c r="I33" s="145">
        <f aca="true" t="shared" si="11" ref="I33:I38">H33/C33</f>
        <v>0.2570667494245739</v>
      </c>
    </row>
    <row r="34" spans="1:9" ht="14.25">
      <c r="A34" s="146"/>
      <c r="B34" s="147">
        <v>1986</v>
      </c>
      <c r="C34" s="148">
        <v>796.2</v>
      </c>
      <c r="D34" s="130">
        <v>427.21</v>
      </c>
      <c r="E34" s="131">
        <f t="shared" si="9"/>
        <v>0.5365611655362974</v>
      </c>
      <c r="F34" s="130">
        <v>249.22</v>
      </c>
      <c r="G34" s="131">
        <f t="shared" si="10"/>
        <v>0.31301180607887463</v>
      </c>
      <c r="H34" s="130">
        <v>138.33</v>
      </c>
      <c r="I34" s="131">
        <f t="shared" si="11"/>
        <v>0.17373775433308214</v>
      </c>
    </row>
    <row r="35" spans="1:9" ht="14.25">
      <c r="A35" s="127"/>
      <c r="B35" s="128">
        <v>1987</v>
      </c>
      <c r="C35" s="129">
        <v>887.6</v>
      </c>
      <c r="D35" s="130">
        <v>521.62</v>
      </c>
      <c r="E35" s="131">
        <f t="shared" si="9"/>
        <v>0.5876746282109058</v>
      </c>
      <c r="F35" s="130">
        <v>313.42</v>
      </c>
      <c r="G35" s="131">
        <f t="shared" si="10"/>
        <v>0.3531095087877422</v>
      </c>
      <c r="H35" s="130">
        <v>250.25</v>
      </c>
      <c r="I35" s="131">
        <f t="shared" si="11"/>
        <v>0.2819400630914826</v>
      </c>
    </row>
    <row r="36" spans="1:9" ht="14.25">
      <c r="A36" s="127"/>
      <c r="B36" s="128">
        <v>1988</v>
      </c>
      <c r="C36" s="129">
        <v>863.8</v>
      </c>
      <c r="D36" s="130">
        <v>563.45</v>
      </c>
      <c r="E36" s="131">
        <f t="shared" si="9"/>
        <v>0.6522921972678861</v>
      </c>
      <c r="F36" s="130">
        <v>347.18</v>
      </c>
      <c r="G36" s="131">
        <f t="shared" si="10"/>
        <v>0.4019217411437833</v>
      </c>
      <c r="H36" s="130">
        <v>235.31</v>
      </c>
      <c r="I36" s="131">
        <f t="shared" si="11"/>
        <v>0.2724125955082195</v>
      </c>
    </row>
    <row r="37" spans="1:9" ht="14.25">
      <c r="A37" s="127"/>
      <c r="B37" s="128">
        <v>1989</v>
      </c>
      <c r="C37" s="129">
        <v>629.9</v>
      </c>
      <c r="D37" s="130">
        <v>363.27</v>
      </c>
      <c r="E37" s="131">
        <f t="shared" si="9"/>
        <v>0.5767105889823781</v>
      </c>
      <c r="F37" s="130">
        <v>215.72</v>
      </c>
      <c r="G37" s="131">
        <f t="shared" si="10"/>
        <v>0.3424670582632164</v>
      </c>
      <c r="H37" s="130">
        <v>154.82</v>
      </c>
      <c r="I37" s="131">
        <f t="shared" si="11"/>
        <v>0.24578504524527703</v>
      </c>
    </row>
    <row r="38" spans="1:9" ht="14.25">
      <c r="A38" s="132"/>
      <c r="B38" s="133">
        <v>1990</v>
      </c>
      <c r="C38" s="134">
        <v>777.7</v>
      </c>
      <c r="D38" s="130">
        <v>339.22</v>
      </c>
      <c r="E38" s="131">
        <f t="shared" si="9"/>
        <v>0.43618361836183617</v>
      </c>
      <c r="F38" s="130">
        <v>137.43</v>
      </c>
      <c r="G38" s="131">
        <f t="shared" si="10"/>
        <v>0.17671338562427671</v>
      </c>
      <c r="H38" s="130">
        <v>90.17</v>
      </c>
      <c r="I38" s="131">
        <f t="shared" si="11"/>
        <v>0.11594445158801595</v>
      </c>
    </row>
    <row r="39" spans="1:9" ht="15">
      <c r="A39" s="136" t="s">
        <v>46</v>
      </c>
      <c r="B39" s="137"/>
      <c r="C39" s="138">
        <f>SUM(C34:C38)</f>
        <v>3955.2000000000007</v>
      </c>
      <c r="D39" s="139">
        <f>SUM(D34:D38)</f>
        <v>2214.77</v>
      </c>
      <c r="E39" s="140"/>
      <c r="F39" s="139">
        <f>SUM(F34:F38)</f>
        <v>1262.97</v>
      </c>
      <c r="G39" s="140"/>
      <c r="H39" s="139">
        <f>SUM(H34:H38)</f>
        <v>868.88</v>
      </c>
      <c r="I39" s="140"/>
    </row>
    <row r="40" spans="1:9" ht="15">
      <c r="A40" s="141" t="s">
        <v>42</v>
      </c>
      <c r="B40" s="142"/>
      <c r="C40" s="143">
        <f>AVERAGE(C34:C38)</f>
        <v>791.0400000000002</v>
      </c>
      <c r="D40" s="144">
        <f>AVERAGE(D34:D38)</f>
        <v>442.954</v>
      </c>
      <c r="E40" s="145">
        <f aca="true" t="shared" si="12" ref="E40:E45">D40/C40</f>
        <v>0.55996409789644</v>
      </c>
      <c r="F40" s="144">
        <f>AVERAGE(F34:F38)</f>
        <v>252.594</v>
      </c>
      <c r="G40" s="145">
        <f aca="true" t="shared" si="13" ref="G40:G45">F40/C40</f>
        <v>0.3193188713592232</v>
      </c>
      <c r="H40" s="144">
        <f>AVERAGE(H34:H38)</f>
        <v>173.776</v>
      </c>
      <c r="I40" s="145">
        <f aca="true" t="shared" si="14" ref="I40:I45">H40/C40</f>
        <v>0.21968042071197408</v>
      </c>
    </row>
    <row r="41" spans="1:9" ht="14.25">
      <c r="A41" s="146"/>
      <c r="B41" s="147">
        <v>1991</v>
      </c>
      <c r="C41" s="148">
        <v>696</v>
      </c>
      <c r="D41" s="130">
        <v>367.37</v>
      </c>
      <c r="E41" s="131">
        <f t="shared" si="12"/>
        <v>0.527830459770115</v>
      </c>
      <c r="F41" s="130">
        <v>193.34</v>
      </c>
      <c r="G41" s="131">
        <f t="shared" si="13"/>
        <v>0.2777873563218391</v>
      </c>
      <c r="H41" s="130">
        <v>188.63</v>
      </c>
      <c r="I41" s="131">
        <f t="shared" si="14"/>
        <v>0.27102011494252876</v>
      </c>
    </row>
    <row r="42" spans="1:9" ht="14.25">
      <c r="A42" s="127"/>
      <c r="B42" s="128">
        <v>1992</v>
      </c>
      <c r="C42" s="129">
        <v>794.1</v>
      </c>
      <c r="D42" s="130">
        <v>442.08</v>
      </c>
      <c r="E42" s="131">
        <f t="shared" si="12"/>
        <v>0.5567057045712127</v>
      </c>
      <c r="F42" s="130">
        <v>252.24</v>
      </c>
      <c r="G42" s="131">
        <f t="shared" si="13"/>
        <v>0.31764261428031737</v>
      </c>
      <c r="H42" s="130">
        <v>223.59</v>
      </c>
      <c r="I42" s="131">
        <f t="shared" si="14"/>
        <v>0.2815640347563279</v>
      </c>
    </row>
    <row r="43" spans="1:9" ht="14.25">
      <c r="A43" s="127"/>
      <c r="B43" s="128">
        <v>1993</v>
      </c>
      <c r="C43" s="129">
        <v>988.8</v>
      </c>
      <c r="D43" s="130">
        <v>627.94</v>
      </c>
      <c r="E43" s="131">
        <f t="shared" si="12"/>
        <v>0.6350525889967639</v>
      </c>
      <c r="F43" s="130">
        <v>280.97</v>
      </c>
      <c r="G43" s="131">
        <f t="shared" si="13"/>
        <v>0.28415250809061493</v>
      </c>
      <c r="H43" s="130">
        <v>272.97</v>
      </c>
      <c r="I43" s="131">
        <f t="shared" si="14"/>
        <v>0.2760618932038835</v>
      </c>
    </row>
    <row r="44" spans="1:9" ht="14.25">
      <c r="A44" s="127"/>
      <c r="B44" s="128">
        <v>1994</v>
      </c>
      <c r="C44" s="129">
        <v>999.1</v>
      </c>
      <c r="D44" s="130">
        <v>598.42</v>
      </c>
      <c r="E44" s="131">
        <f t="shared" si="12"/>
        <v>0.5989590631568411</v>
      </c>
      <c r="F44" s="130">
        <v>502.71</v>
      </c>
      <c r="G44" s="131">
        <f t="shared" si="13"/>
        <v>0.5031628465619057</v>
      </c>
      <c r="H44" s="130">
        <v>362.63</v>
      </c>
      <c r="I44" s="131">
        <f t="shared" si="14"/>
        <v>0.3629566609948954</v>
      </c>
    </row>
    <row r="45" spans="1:9" ht="14.25">
      <c r="A45" s="132"/>
      <c r="B45" s="133">
        <v>1995</v>
      </c>
      <c r="C45" s="134">
        <v>886.5</v>
      </c>
      <c r="D45" s="130">
        <v>614.6</v>
      </c>
      <c r="E45" s="131">
        <f t="shared" si="12"/>
        <v>0.693288212069938</v>
      </c>
      <c r="F45" s="130">
        <v>411.55</v>
      </c>
      <c r="G45" s="131">
        <f t="shared" si="13"/>
        <v>0.46424139875916526</v>
      </c>
      <c r="H45" s="130">
        <v>335.84</v>
      </c>
      <c r="I45" s="131">
        <f t="shared" si="14"/>
        <v>0.37883812746756906</v>
      </c>
    </row>
    <row r="46" spans="1:9" ht="15">
      <c r="A46" s="136" t="s">
        <v>47</v>
      </c>
      <c r="B46" s="137"/>
      <c r="C46" s="138">
        <f>SUM(C41:C45)</f>
        <v>4364.5</v>
      </c>
      <c r="D46" s="139">
        <f>SUM(D41:D45)</f>
        <v>2650.41</v>
      </c>
      <c r="E46" s="140"/>
      <c r="F46" s="139">
        <f>SUM(F41:F45)</f>
        <v>1640.81</v>
      </c>
      <c r="G46" s="140"/>
      <c r="H46" s="139">
        <f>SUM(H41:H45)</f>
        <v>1383.66</v>
      </c>
      <c r="I46" s="140"/>
    </row>
    <row r="47" spans="1:9" ht="15">
      <c r="A47" s="141" t="s">
        <v>42</v>
      </c>
      <c r="B47" s="142"/>
      <c r="C47" s="143">
        <f>AVERAGE(C41:C45)</f>
        <v>872.9</v>
      </c>
      <c r="D47" s="144">
        <f>AVERAGE(D41:D45)</f>
        <v>530.082</v>
      </c>
      <c r="E47" s="145">
        <f aca="true" t="shared" si="15" ref="E47:E52">D47/C47</f>
        <v>0.6072654370489174</v>
      </c>
      <c r="F47" s="144">
        <f>AVERAGE(F41:F45)</f>
        <v>328.162</v>
      </c>
      <c r="G47" s="145">
        <f aca="true" t="shared" si="16" ref="G47:G52">F47/C47</f>
        <v>0.3759445526406232</v>
      </c>
      <c r="H47" s="144">
        <f>AVERAGE(H41:H45)</f>
        <v>276.732</v>
      </c>
      <c r="I47" s="145">
        <f aca="true" t="shared" si="17" ref="I47:I52">H47/C47</f>
        <v>0.3170260052697904</v>
      </c>
    </row>
    <row r="48" spans="1:9" ht="14.25">
      <c r="A48" s="146"/>
      <c r="B48" s="147">
        <v>1996</v>
      </c>
      <c r="C48" s="148">
        <v>577.7</v>
      </c>
      <c r="D48" s="130">
        <v>113.48</v>
      </c>
      <c r="E48" s="131">
        <f t="shared" si="15"/>
        <v>0.19643413536437596</v>
      </c>
      <c r="F48" s="130">
        <v>0</v>
      </c>
      <c r="G48" s="131">
        <f t="shared" si="16"/>
        <v>0</v>
      </c>
      <c r="H48" s="130">
        <v>0</v>
      </c>
      <c r="I48" s="131">
        <f t="shared" si="17"/>
        <v>0</v>
      </c>
    </row>
    <row r="49" spans="1:9" ht="14.25">
      <c r="A49" s="127"/>
      <c r="B49" s="128">
        <v>1997</v>
      </c>
      <c r="C49" s="129">
        <v>728.5</v>
      </c>
      <c r="D49" s="130">
        <v>372.2</v>
      </c>
      <c r="E49" s="131">
        <f t="shared" si="15"/>
        <v>0.5109128345916266</v>
      </c>
      <c r="F49" s="130">
        <v>186.3</v>
      </c>
      <c r="G49" s="131">
        <f t="shared" si="16"/>
        <v>0.25573095401509954</v>
      </c>
      <c r="H49" s="130">
        <v>130.35</v>
      </c>
      <c r="I49" s="131">
        <f t="shared" si="17"/>
        <v>0.1789293067947838</v>
      </c>
    </row>
    <row r="50" spans="1:9" ht="14.25">
      <c r="A50" s="127"/>
      <c r="B50" s="128">
        <v>1998</v>
      </c>
      <c r="C50" s="129">
        <v>1009.6</v>
      </c>
      <c r="D50" s="130">
        <v>487.5426919360991</v>
      </c>
      <c r="E50" s="131">
        <f t="shared" si="15"/>
        <v>0.4829067867829825</v>
      </c>
      <c r="F50" s="130">
        <v>134.4141456090946</v>
      </c>
      <c r="G50" s="131">
        <f t="shared" si="16"/>
        <v>0.13313603962865947</v>
      </c>
      <c r="H50" s="130">
        <v>125.79281159418886</v>
      </c>
      <c r="I50" s="131">
        <f t="shared" si="17"/>
        <v>0.12459668343322985</v>
      </c>
    </row>
    <row r="51" spans="1:9" ht="14.25">
      <c r="A51" s="127"/>
      <c r="B51" s="128">
        <v>1999</v>
      </c>
      <c r="C51" s="129">
        <v>780</v>
      </c>
      <c r="D51" s="130">
        <v>489.63330347002295</v>
      </c>
      <c r="E51" s="131">
        <f t="shared" si="15"/>
        <v>0.6277350044487474</v>
      </c>
      <c r="F51" s="130">
        <v>374.05269814439765</v>
      </c>
      <c r="G51" s="131">
        <f t="shared" si="16"/>
        <v>0.47955474121076624</v>
      </c>
      <c r="H51" s="130">
        <v>291.05611037915327</v>
      </c>
      <c r="I51" s="131">
        <f t="shared" si="17"/>
        <v>0.3731488594604529</v>
      </c>
    </row>
    <row r="52" spans="1:9" ht="14.25">
      <c r="A52" s="132"/>
      <c r="B52" s="133">
        <v>2000</v>
      </c>
      <c r="C52" s="134">
        <v>970.4</v>
      </c>
      <c r="D52" s="130">
        <v>415.64270821306326</v>
      </c>
      <c r="E52" s="131">
        <f t="shared" si="15"/>
        <v>0.42832101011239</v>
      </c>
      <c r="F52" s="130">
        <v>212.06184066979299</v>
      </c>
      <c r="G52" s="131">
        <f t="shared" si="16"/>
        <v>0.21853033869517002</v>
      </c>
      <c r="H52" s="130">
        <v>153.91545135106668</v>
      </c>
      <c r="I52" s="131">
        <f t="shared" si="17"/>
        <v>0.15861031672616105</v>
      </c>
    </row>
    <row r="53" spans="1:9" ht="15">
      <c r="A53" s="150" t="s">
        <v>48</v>
      </c>
      <c r="B53" s="151"/>
      <c r="C53" s="152">
        <f>SUM(C48:C52)</f>
        <v>4066.2000000000003</v>
      </c>
      <c r="D53" s="139">
        <f>SUM(D48:D52)</f>
        <v>1878.4987036191853</v>
      </c>
      <c r="E53" s="140"/>
      <c r="F53" s="139">
        <f>SUM(F48:F52)</f>
        <v>906.8286844232853</v>
      </c>
      <c r="G53" s="140"/>
      <c r="H53" s="139">
        <f>SUM(H48:H52)</f>
        <v>701.1143733244087</v>
      </c>
      <c r="I53" s="140"/>
    </row>
    <row r="54" spans="1:9" ht="15">
      <c r="A54" s="150" t="s">
        <v>42</v>
      </c>
      <c r="B54" s="151"/>
      <c r="C54" s="152">
        <f>AVERAGE(C48:C52)</f>
        <v>813.24</v>
      </c>
      <c r="D54" s="144">
        <f>AVERAGE(D48:D52)</f>
        <v>375.69974072383707</v>
      </c>
      <c r="E54" s="145">
        <f aca="true" t="shared" si="18" ref="E54:E59">D54/C54</f>
        <v>0.4619789247009949</v>
      </c>
      <c r="F54" s="144">
        <f>AVERAGE(F48:F52)</f>
        <v>181.36573688465705</v>
      </c>
      <c r="G54" s="145">
        <f aca="true" t="shared" si="19" ref="G54:G59">F54/C54</f>
        <v>0.22301625213301984</v>
      </c>
      <c r="H54" s="144">
        <f>AVERAGE(H48:H52)</f>
        <v>140.22287466488174</v>
      </c>
      <c r="I54" s="145">
        <f aca="true" t="shared" si="20" ref="I54:I59">H54/C54</f>
        <v>0.17242496023914433</v>
      </c>
    </row>
    <row r="55" spans="1:9" ht="14.25">
      <c r="A55" s="146"/>
      <c r="B55" s="147">
        <v>2001</v>
      </c>
      <c r="C55" s="148">
        <v>791.6</v>
      </c>
      <c r="D55" s="130">
        <v>397.886145314686</v>
      </c>
      <c r="E55" s="131">
        <f t="shared" si="18"/>
        <v>0.5026353528482643</v>
      </c>
      <c r="F55" s="130">
        <v>139.7338432430681</v>
      </c>
      <c r="G55" s="131">
        <f t="shared" si="19"/>
        <v>0.1765207721615312</v>
      </c>
      <c r="H55" s="130">
        <v>111.5953786079366</v>
      </c>
      <c r="I55" s="131">
        <f t="shared" si="20"/>
        <v>0.14097445503781783</v>
      </c>
    </row>
    <row r="56" spans="2:9" ht="14.25">
      <c r="B56" s="153">
        <v>2002</v>
      </c>
      <c r="C56" s="122">
        <v>958.4</v>
      </c>
      <c r="D56" s="130">
        <v>430.5432041042581</v>
      </c>
      <c r="E56" s="131">
        <f t="shared" si="18"/>
        <v>0.44923122298023593</v>
      </c>
      <c r="F56" s="130">
        <v>173.70041534949047</v>
      </c>
      <c r="G56" s="131">
        <f t="shared" si="19"/>
        <v>0.18123999932125467</v>
      </c>
      <c r="H56" s="130">
        <v>170.471712445763</v>
      </c>
      <c r="I56" s="131">
        <f t="shared" si="20"/>
        <v>0.17787115238497808</v>
      </c>
    </row>
    <row r="57" spans="1:9" ht="14.25">
      <c r="A57" s="127"/>
      <c r="B57" s="128">
        <v>2003</v>
      </c>
      <c r="C57" s="129">
        <v>764.3</v>
      </c>
      <c r="D57" s="130">
        <v>393</v>
      </c>
      <c r="E57" s="131">
        <f t="shared" si="18"/>
        <v>0.5141959963365171</v>
      </c>
      <c r="F57" s="130">
        <v>159</v>
      </c>
      <c r="G57" s="131">
        <f t="shared" si="19"/>
        <v>0.20803349470103363</v>
      </c>
      <c r="H57" s="130">
        <v>211</v>
      </c>
      <c r="I57" s="131">
        <f t="shared" si="20"/>
        <v>0.2760696061755855</v>
      </c>
    </row>
    <row r="58" spans="1:9" ht="14.25">
      <c r="A58" s="127"/>
      <c r="B58" s="128">
        <v>2004</v>
      </c>
      <c r="C58" s="129">
        <v>870.4</v>
      </c>
      <c r="D58" s="130">
        <v>354</v>
      </c>
      <c r="E58" s="131">
        <f t="shared" si="18"/>
        <v>0.40670955882352944</v>
      </c>
      <c r="F58" s="130">
        <v>165</v>
      </c>
      <c r="G58" s="131">
        <f t="shared" si="19"/>
        <v>0.18956801470588236</v>
      </c>
      <c r="H58" s="130">
        <v>183</v>
      </c>
      <c r="I58" s="131">
        <f t="shared" si="20"/>
        <v>0.2102481617647059</v>
      </c>
    </row>
    <row r="59" spans="1:9" ht="14.25">
      <c r="A59" s="132"/>
      <c r="B59" s="133">
        <v>2005</v>
      </c>
      <c r="C59" s="134">
        <v>795.2</v>
      </c>
      <c r="D59" s="130">
        <v>384</v>
      </c>
      <c r="E59" s="131">
        <f t="shared" si="18"/>
        <v>0.482897384305835</v>
      </c>
      <c r="F59" s="130">
        <v>132</v>
      </c>
      <c r="G59" s="131">
        <f t="shared" si="19"/>
        <v>0.16599597585513076</v>
      </c>
      <c r="H59" s="130">
        <v>181</v>
      </c>
      <c r="I59" s="131">
        <f t="shared" si="20"/>
        <v>0.22761569416498992</v>
      </c>
    </row>
    <row r="60" spans="1:9" ht="15">
      <c r="A60" s="150" t="s">
        <v>52</v>
      </c>
      <c r="B60" s="151"/>
      <c r="C60" s="152">
        <f>SUM(C55:C59)</f>
        <v>4179.900000000001</v>
      </c>
      <c r="D60" s="139">
        <f>SUM(D55:D59)</f>
        <v>1959.4293494189442</v>
      </c>
      <c r="E60" s="140"/>
      <c r="F60" s="139">
        <f>SUM(F55:F59)</f>
        <v>769.4342585925585</v>
      </c>
      <c r="G60" s="140"/>
      <c r="H60" s="139">
        <f>SUM(H55:H59)</f>
        <v>857.0670910536996</v>
      </c>
      <c r="I60" s="140"/>
    </row>
    <row r="61" spans="1:9" ht="15">
      <c r="A61" s="141" t="s">
        <v>42</v>
      </c>
      <c r="B61" s="142"/>
      <c r="C61" s="143">
        <f>AVERAGE(C55:C59)</f>
        <v>835.9800000000001</v>
      </c>
      <c r="D61" s="144">
        <f>AVERAGE(D55:D59)</f>
        <v>391.8858698837888</v>
      </c>
      <c r="E61" s="145">
        <f aca="true" t="shared" si="21" ref="E61:E66">D61/C61</f>
        <v>0.4687742169475212</v>
      </c>
      <c r="F61" s="144">
        <f>AVERAGE(F55:F59)</f>
        <v>153.8868517185117</v>
      </c>
      <c r="G61" s="145">
        <f aca="true" t="shared" si="22" ref="G61:G66">F61/C61</f>
        <v>0.18407958529930343</v>
      </c>
      <c r="H61" s="144">
        <f>AVERAGE(H55:H59)</f>
        <v>171.41341821073993</v>
      </c>
      <c r="I61" s="145">
        <f>H61/C61</f>
        <v>0.2050448793161797</v>
      </c>
    </row>
    <row r="62" spans="1:11" ht="15">
      <c r="A62" s="150"/>
      <c r="B62" s="147">
        <v>2006</v>
      </c>
      <c r="C62" s="129">
        <v>699</v>
      </c>
      <c r="D62" s="121">
        <v>298</v>
      </c>
      <c r="E62" s="131">
        <f t="shared" si="21"/>
        <v>0.4263233190271817</v>
      </c>
      <c r="F62" s="121">
        <v>83</v>
      </c>
      <c r="G62" s="131">
        <f t="shared" si="22"/>
        <v>0.11874105865522175</v>
      </c>
      <c r="H62" s="121">
        <v>141</v>
      </c>
      <c r="I62" s="131">
        <f>H62/C62</f>
        <v>0.2017167381974249</v>
      </c>
      <c r="J62" s="265"/>
      <c r="K62" s="266"/>
    </row>
    <row r="63" spans="1:11" ht="15">
      <c r="A63" s="150"/>
      <c r="B63" s="128">
        <v>2007</v>
      </c>
      <c r="C63" s="129">
        <v>964.3</v>
      </c>
      <c r="D63" s="121">
        <v>402</v>
      </c>
      <c r="E63" s="131">
        <f t="shared" si="21"/>
        <v>0.41688271284869854</v>
      </c>
      <c r="F63" s="121">
        <v>156</v>
      </c>
      <c r="G63" s="131">
        <f t="shared" si="22"/>
        <v>0.1617753811054651</v>
      </c>
      <c r="H63" s="285"/>
      <c r="I63" s="286"/>
      <c r="J63" s="267">
        <v>491</v>
      </c>
      <c r="K63" s="131">
        <f>J63/C63</f>
        <v>0.5091776418127139</v>
      </c>
    </row>
    <row r="64" spans="1:11" ht="15">
      <c r="A64" s="150"/>
      <c r="B64" s="128">
        <v>2008</v>
      </c>
      <c r="C64" s="129">
        <v>786.3</v>
      </c>
      <c r="D64" s="121">
        <v>413</v>
      </c>
      <c r="E64" s="131">
        <f t="shared" si="21"/>
        <v>0.5252448174996821</v>
      </c>
      <c r="F64" s="121">
        <v>203</v>
      </c>
      <c r="G64" s="131">
        <f t="shared" si="22"/>
        <v>0.2581711814828946</v>
      </c>
      <c r="H64" s="285"/>
      <c r="I64" s="286"/>
      <c r="J64" s="267">
        <v>450</v>
      </c>
      <c r="K64" s="131">
        <f aca="true" t="shared" si="23" ref="K64:K73">J64/C64</f>
        <v>0.5723006486074018</v>
      </c>
    </row>
    <row r="65" spans="1:11" ht="15">
      <c r="A65" s="150"/>
      <c r="B65" s="128">
        <v>2009</v>
      </c>
      <c r="C65" s="129">
        <v>639.8</v>
      </c>
      <c r="D65" s="121">
        <v>167</v>
      </c>
      <c r="E65" s="131">
        <f t="shared" si="21"/>
        <v>0.26101906845889344</v>
      </c>
      <c r="F65" s="121">
        <v>49</v>
      </c>
      <c r="G65" s="131">
        <f t="shared" si="22"/>
        <v>0.07658643326039388</v>
      </c>
      <c r="H65" s="285"/>
      <c r="I65" s="286"/>
      <c r="J65" s="267">
        <v>272</v>
      </c>
      <c r="K65" s="131">
        <f t="shared" si="23"/>
        <v>0.4251328540168803</v>
      </c>
    </row>
    <row r="66" spans="1:11" ht="15">
      <c r="A66" s="150"/>
      <c r="B66" s="128">
        <v>2010</v>
      </c>
      <c r="C66" s="129">
        <v>914.4</v>
      </c>
      <c r="D66" s="121">
        <v>389</v>
      </c>
      <c r="E66" s="131">
        <f t="shared" si="21"/>
        <v>0.42541557305336836</v>
      </c>
      <c r="F66" s="121">
        <v>176</v>
      </c>
      <c r="G66" s="131">
        <f t="shared" si="22"/>
        <v>0.19247594050743658</v>
      </c>
      <c r="H66" s="285"/>
      <c r="I66" s="286"/>
      <c r="J66" s="267">
        <v>530</v>
      </c>
      <c r="K66" s="131">
        <f t="shared" si="23"/>
        <v>0.5796150481189851</v>
      </c>
    </row>
    <row r="67" spans="1:11" ht="15">
      <c r="A67" s="136" t="s">
        <v>73</v>
      </c>
      <c r="B67" s="137"/>
      <c r="C67" s="138">
        <f>SUM(C62:C66)</f>
        <v>4003.7999999999997</v>
      </c>
      <c r="D67" s="139">
        <f>SUM(D62:D66)</f>
        <v>1669</v>
      </c>
      <c r="E67" s="140"/>
      <c r="F67" s="139">
        <f>SUM(F62:F66)</f>
        <v>667</v>
      </c>
      <c r="G67" s="140"/>
      <c r="H67" s="139">
        <f>SUM(H62:H66)</f>
        <v>141</v>
      </c>
      <c r="I67" s="140"/>
      <c r="J67" s="265"/>
      <c r="K67" s="276"/>
    </row>
    <row r="68" spans="1:11" ht="15">
      <c r="A68" s="141" t="s">
        <v>42</v>
      </c>
      <c r="B68" s="142"/>
      <c r="C68" s="143">
        <f>AVERAGE(C62:C66)</f>
        <v>800.76</v>
      </c>
      <c r="D68" s="144">
        <f>AVERAGE(D62:D66)</f>
        <v>333.8</v>
      </c>
      <c r="E68" s="145">
        <f aca="true" t="shared" si="24" ref="E68:E73">D68/C68</f>
        <v>0.4168539887107248</v>
      </c>
      <c r="F68" s="144">
        <f>AVERAGE(F62:F66)</f>
        <v>133.4</v>
      </c>
      <c r="G68" s="145">
        <f aca="true" t="shared" si="25" ref="G68:G73">F68/C68</f>
        <v>0.1665917378490434</v>
      </c>
      <c r="H68" s="144">
        <f>AVERAGE(H62:H66)</f>
        <v>141</v>
      </c>
      <c r="I68" s="145">
        <f>H68/C68</f>
        <v>0.17608272141465608</v>
      </c>
      <c r="J68" s="280">
        <f>AVERAGE(J63:J66)</f>
        <v>435.75</v>
      </c>
      <c r="K68" s="279"/>
    </row>
    <row r="69" spans="1:11" ht="15">
      <c r="A69" s="150"/>
      <c r="B69" s="128">
        <v>2011</v>
      </c>
      <c r="C69" s="129">
        <v>675.6</v>
      </c>
      <c r="D69" s="130">
        <v>339</v>
      </c>
      <c r="E69" s="276">
        <f t="shared" si="24"/>
        <v>0.5017761989342806</v>
      </c>
      <c r="F69" s="130">
        <v>229</v>
      </c>
      <c r="G69" s="276">
        <f t="shared" si="25"/>
        <v>0.33895796329188865</v>
      </c>
      <c r="H69" s="283"/>
      <c r="I69" s="284"/>
      <c r="J69" s="277">
        <v>320</v>
      </c>
      <c r="K69" s="131">
        <f t="shared" si="23"/>
        <v>0.47365304914150386</v>
      </c>
    </row>
    <row r="70" spans="1:11" ht="15">
      <c r="A70" s="150"/>
      <c r="B70" s="128">
        <v>2012</v>
      </c>
      <c r="C70" s="129">
        <v>758.8</v>
      </c>
      <c r="D70" s="130">
        <v>183</v>
      </c>
      <c r="E70" s="131">
        <f t="shared" si="24"/>
        <v>0.2411702688455456</v>
      </c>
      <c r="F70" s="272">
        <v>76</v>
      </c>
      <c r="G70" s="273">
        <f t="shared" si="25"/>
        <v>0.10015814443858725</v>
      </c>
      <c r="H70" s="288"/>
      <c r="I70" s="289"/>
      <c r="J70" s="113">
        <v>284</v>
      </c>
      <c r="K70" s="131">
        <f t="shared" si="23"/>
        <v>0.3742751713231418</v>
      </c>
    </row>
    <row r="71" spans="1:11" ht="15">
      <c r="A71" s="150"/>
      <c r="B71" s="128">
        <v>2013</v>
      </c>
      <c r="C71" s="129">
        <v>689.3</v>
      </c>
      <c r="D71" s="130">
        <v>249</v>
      </c>
      <c r="E71" s="131">
        <f t="shared" si="24"/>
        <v>0.3612360365588278</v>
      </c>
      <c r="F71" s="272">
        <v>87</v>
      </c>
      <c r="G71" s="273">
        <f t="shared" si="25"/>
        <v>0.1262150007253736</v>
      </c>
      <c r="H71" s="288"/>
      <c r="I71" s="289"/>
      <c r="J71" s="113">
        <v>273</v>
      </c>
      <c r="K71" s="131">
        <f t="shared" si="23"/>
        <v>0.3960539677934136</v>
      </c>
    </row>
    <row r="72" spans="1:11" ht="15">
      <c r="A72" s="150"/>
      <c r="B72" s="128">
        <v>2014</v>
      </c>
      <c r="C72" s="129">
        <v>822</v>
      </c>
      <c r="D72" s="130">
        <v>278</v>
      </c>
      <c r="E72" s="131">
        <f t="shared" si="24"/>
        <v>0.3381995133819951</v>
      </c>
      <c r="F72" s="272">
        <v>75</v>
      </c>
      <c r="G72" s="273">
        <f t="shared" si="25"/>
        <v>0.09124087591240876</v>
      </c>
      <c r="H72" s="288"/>
      <c r="I72" s="289"/>
      <c r="J72" s="113">
        <v>320</v>
      </c>
      <c r="K72" s="131">
        <f t="shared" si="23"/>
        <v>0.38929440389294406</v>
      </c>
    </row>
    <row r="73" spans="1:11" ht="15">
      <c r="A73" s="150"/>
      <c r="B73" s="128">
        <v>2015</v>
      </c>
      <c r="C73" s="143">
        <v>839.9</v>
      </c>
      <c r="D73" s="144">
        <v>328</v>
      </c>
      <c r="E73" s="145">
        <f t="shared" si="24"/>
        <v>0.39052268127157996</v>
      </c>
      <c r="F73" s="144">
        <v>128</v>
      </c>
      <c r="G73" s="145">
        <f t="shared" si="25"/>
        <v>0.15239909513037267</v>
      </c>
      <c r="H73" s="144"/>
      <c r="I73" s="145"/>
      <c r="J73" s="281">
        <v>277</v>
      </c>
      <c r="K73" s="131">
        <f t="shared" si="23"/>
        <v>0.3298011668055721</v>
      </c>
    </row>
    <row r="74" spans="1:11" ht="15">
      <c r="A74" s="136" t="s">
        <v>74</v>
      </c>
      <c r="B74" s="147"/>
      <c r="C74" s="152">
        <f>SUM(C69:C73)</f>
        <v>3785.6</v>
      </c>
      <c r="D74" s="272">
        <f>SUM(D69:D73)</f>
        <v>1377</v>
      </c>
      <c r="E74" s="273"/>
      <c r="F74" s="272">
        <f>SUM(F69:F73)</f>
        <v>595</v>
      </c>
      <c r="G74" s="273"/>
      <c r="H74" s="272"/>
      <c r="I74" s="273"/>
      <c r="J74" s="375">
        <f>SUM(J69:J73)</f>
        <v>1474</v>
      </c>
      <c r="K74" s="266"/>
    </row>
    <row r="75" spans="1:11" ht="15">
      <c r="A75" s="141" t="s">
        <v>42</v>
      </c>
      <c r="B75" s="142"/>
      <c r="C75" s="143">
        <f>AVERAGE(C69:C73)</f>
        <v>757.12</v>
      </c>
      <c r="D75" s="144">
        <f>AVERAGE(D69:D73)</f>
        <v>275.4</v>
      </c>
      <c r="E75" s="145">
        <f>D75/C75</f>
        <v>0.3637468300929839</v>
      </c>
      <c r="F75" s="144">
        <f>AVERAGE(F69:F73)</f>
        <v>119</v>
      </c>
      <c r="G75" s="145">
        <f>F75/C75</f>
        <v>0.15717455621301776</v>
      </c>
      <c r="H75" s="144"/>
      <c r="I75" s="145"/>
      <c r="K75" s="282"/>
    </row>
    <row r="76" spans="1:11" ht="15">
      <c r="A76" s="154" t="s">
        <v>49</v>
      </c>
      <c r="B76" s="155"/>
      <c r="C76" s="138">
        <f>SUM(C6:C10,C13:C17,C20:C24,C27:C31,C34:C38,C41:C45,C48:C52,C55:C59,C62:C66,C69)</f>
        <v>36575.600000000006</v>
      </c>
      <c r="D76" s="139">
        <f>SUM(D6:D10,D13:D17,D20:D24,D27:D31,D34:D38,D41:D45,D48:D52,D55:D59,D62:D66)</f>
        <v>18570.178053038133</v>
      </c>
      <c r="E76" s="259"/>
      <c r="F76" s="139">
        <f>SUM(F6:F10,F13:F17,F20:F24,F27:F31,F34:F38,F41:F45,F48:F52,F55:F59,F62:F66)</f>
        <v>12403.552943015842</v>
      </c>
      <c r="G76" s="260"/>
      <c r="H76" s="139">
        <f>SUM(H6:H10,H13:H17,H20:H24,H27:H31,H34:H38,H41:H45,H48:H52,H55:H59,H62)</f>
        <v>8748.28146437811</v>
      </c>
      <c r="I76" s="260"/>
      <c r="J76" s="139">
        <f>SUM(J63:J66,J69:J70)</f>
        <v>2347</v>
      </c>
      <c r="K76" s="268"/>
    </row>
    <row r="77" spans="1:11" ht="15">
      <c r="A77" s="156" t="s">
        <v>50</v>
      </c>
      <c r="B77" s="157"/>
      <c r="C77" s="143">
        <f>AVERAGE(C6:C10,C13:C17,C20:C24,C27:C31,C34:C38,C41:C45,C48:C52,C55:C59,C62:C66,C69:C70)</f>
        <v>794.3489361702129</v>
      </c>
      <c r="D77" s="158">
        <f>AVERAGE(D6:D10,D13:D17,D20:D24,D27:D31,D34:D38,D41:D45,D48:D52,D55:D59,D62:D66,D69:D70)</f>
        <v>406.21655431996027</v>
      </c>
      <c r="E77" s="145">
        <f>D77/C77</f>
        <v>0.5113830154773648</v>
      </c>
      <c r="F77" s="158">
        <f>AVERAGE(F6:F10,F13:F17,F20:F24,F27:F31,F34:F38,F41:F52,F55:F59,F62:F66,F69:F70)</f>
        <v>299.54132536767025</v>
      </c>
      <c r="G77" s="145">
        <f>F77/C77</f>
        <v>0.37709035881868996</v>
      </c>
      <c r="H77" s="158">
        <f>AVERAGE(H6:H10,H13:H17,H20:H24,H27:H31,H34:H38,H41:H45,H48:H52,H55:H59,H62:H66)</f>
        <v>213.37271864336853</v>
      </c>
      <c r="I77" s="145">
        <f>H77/C77</f>
        <v>0.26861333719674935</v>
      </c>
      <c r="J77" s="144">
        <f>AVERAGE(J63:J66,J69:J70)</f>
        <v>391.1666666666667</v>
      </c>
      <c r="K77" s="145">
        <f>J77/C77</f>
        <v>0.4924368232336218</v>
      </c>
    </row>
    <row r="78" ht="12.75">
      <c r="K78" s="264"/>
    </row>
    <row r="79" spans="11:12" ht="12.75">
      <c r="K79" s="263"/>
      <c r="L79" t="s">
        <v>67</v>
      </c>
    </row>
  </sheetData>
  <sheetProtection/>
  <mergeCells count="6">
    <mergeCell ref="A2:I2"/>
    <mergeCell ref="A3:I3"/>
    <mergeCell ref="J5:K5"/>
    <mergeCell ref="D5:E5"/>
    <mergeCell ref="F5:G5"/>
    <mergeCell ref="H5:I5"/>
  </mergeCells>
  <printOptions/>
  <pageMargins left="0.79" right="0.1968503937007874" top="0.45" bottom="0.23" header="0.2362204724409449" footer="0.1574803149606299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Name der 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StUA-MS</dc:creator>
  <cp:keywords/>
  <dc:description/>
  <cp:lastModifiedBy>Branden</cp:lastModifiedBy>
  <cp:lastPrinted>2015-10-29T07:36:58Z</cp:lastPrinted>
  <dcterms:created xsi:type="dcterms:W3CDTF">2003-10-20T12:31:32Z</dcterms:created>
  <dcterms:modified xsi:type="dcterms:W3CDTF">2015-12-17T13:47:59Z</dcterms:modified>
  <cp:category/>
  <cp:version/>
  <cp:contentType/>
  <cp:contentStatus/>
</cp:coreProperties>
</file>